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 defaultThemeVersion="164011"/>
  <bookViews>
    <workbookView xWindow="0" yWindow="0" windowWidth="15270" windowHeight="6075"/>
  </bookViews>
  <sheets>
    <sheet name="Arkusz1" sheetId="1" r:id="rId1"/>
    <sheet name="odcz. nr półki" sheetId="3" r:id="rId2"/>
  </sheets>
  <definedNames>
    <definedName name="_xlnm._FilterDatabase" localSheetId="0" hidden="1">Arkusz1!$A$1:$F$162</definedName>
    <definedName name="_xlnm._FilterDatabase" localSheetId="1" hidden="1">'odcz. nr półki'!$A$1:$C$162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1" i="1" l="1"/>
  <c r="D60" i="1"/>
  <c r="D18" i="1" l="1"/>
  <c r="D81" i="1" l="1"/>
  <c r="D129" i="1"/>
  <c r="D115" i="1"/>
  <c r="D75" i="1"/>
  <c r="D95" i="1" l="1"/>
  <c r="D92" i="1"/>
  <c r="D70" i="1"/>
  <c r="D41" i="1"/>
  <c r="D29" i="1"/>
  <c r="D87" i="1"/>
  <c r="D86" i="1"/>
  <c r="D44" i="1"/>
  <c r="D89" i="1"/>
  <c r="D85" i="1"/>
  <c r="D106" i="1"/>
  <c r="D107" i="1"/>
  <c r="D108" i="1"/>
  <c r="D103" i="1"/>
  <c r="D121" i="1"/>
  <c r="D105" i="1"/>
  <c r="D97" i="1"/>
  <c r="D98" i="1"/>
  <c r="D99" i="1"/>
  <c r="D102" i="1"/>
  <c r="D101" i="1"/>
  <c r="D117" i="1"/>
  <c r="D113" i="1"/>
  <c r="D16" i="1"/>
  <c r="D104" i="1"/>
  <c r="D120" i="1"/>
  <c r="D143" i="1"/>
  <c r="D130" i="1"/>
  <c r="D140" i="1"/>
  <c r="D136" i="1"/>
  <c r="D147" i="1"/>
  <c r="D142" i="1"/>
  <c r="D131" i="1"/>
  <c r="D139" i="1"/>
  <c r="D132" i="1"/>
  <c r="D141" i="1"/>
  <c r="D133" i="1"/>
  <c r="D144" i="1"/>
  <c r="D146" i="1"/>
  <c r="D145" i="1"/>
  <c r="D152" i="1"/>
  <c r="D153" i="1"/>
  <c r="D154" i="1"/>
  <c r="D151" i="1"/>
  <c r="D156" i="1"/>
  <c r="D155" i="1"/>
  <c r="D162" i="1"/>
  <c r="D160" i="1"/>
  <c r="D73" i="1"/>
  <c r="D79" i="1"/>
  <c r="D161" i="1"/>
  <c r="D13" i="1"/>
  <c r="D148" i="1"/>
  <c r="D69" i="1"/>
  <c r="D96" i="1"/>
  <c r="D3" i="1"/>
  <c r="D123" i="1"/>
  <c r="D126" i="1"/>
  <c r="D158" i="1"/>
  <c r="D40" i="1"/>
  <c r="D112" i="1"/>
  <c r="D50" i="1"/>
  <c r="D30" i="1"/>
  <c r="D119" i="1"/>
  <c r="D53" i="1"/>
  <c r="D91" i="1"/>
  <c r="D122" i="1"/>
  <c r="D128" i="1"/>
  <c r="D59" i="1"/>
  <c r="D124" i="1"/>
  <c r="D125" i="1"/>
  <c r="D159" i="1"/>
  <c r="D11" i="1"/>
  <c r="D24" i="1"/>
  <c r="D127" i="1"/>
  <c r="D100" i="1"/>
  <c r="D94" i="1"/>
  <c r="D114" i="1"/>
  <c r="D43" i="1"/>
  <c r="D116" i="1"/>
  <c r="D61" i="1"/>
  <c r="D65" i="1"/>
  <c r="D64" i="1"/>
  <c r="D26" i="1"/>
  <c r="D27" i="1"/>
  <c r="D4" i="1"/>
  <c r="D22" i="1"/>
  <c r="D149" i="1"/>
  <c r="D83" i="1"/>
  <c r="D49" i="1"/>
  <c r="D135" i="1"/>
  <c r="D134" i="1"/>
  <c r="D10" i="1"/>
  <c r="D90" i="1"/>
  <c r="D157" i="1"/>
  <c r="D42" i="1"/>
  <c r="D109" i="1"/>
  <c r="D110" i="1"/>
  <c r="D118" i="1"/>
  <c r="D93" i="1"/>
  <c r="D72" i="1"/>
  <c r="D57" i="1"/>
  <c r="D137" i="1"/>
  <c r="D67" i="1"/>
  <c r="D138" i="1"/>
  <c r="D111" i="1"/>
  <c r="D2" i="1"/>
  <c r="D45" i="1"/>
  <c r="D77" i="1"/>
  <c r="D82" i="1"/>
  <c r="D76" i="1"/>
  <c r="D63" i="1"/>
  <c r="D80" i="1"/>
  <c r="D78" i="1"/>
  <c r="D74" i="1"/>
  <c r="D66" i="1"/>
  <c r="D68" i="1"/>
  <c r="D62" i="1"/>
  <c r="D48" i="1"/>
  <c r="D46" i="1"/>
  <c r="D47" i="1"/>
  <c r="D51" i="1"/>
  <c r="D54" i="1"/>
  <c r="D56" i="1"/>
  <c r="D55" i="1"/>
  <c r="D52" i="1"/>
  <c r="D58" i="1"/>
  <c r="D35" i="1"/>
  <c r="D28" i="1"/>
  <c r="D31" i="1"/>
  <c r="D36" i="1"/>
  <c r="D39" i="1"/>
  <c r="D33" i="1"/>
  <c r="D32" i="1"/>
  <c r="D150" i="1"/>
  <c r="D34" i="1"/>
  <c r="D25" i="1"/>
  <c r="D6" i="1"/>
  <c r="D8" i="1"/>
  <c r="D88" i="1"/>
  <c r="D15" i="1"/>
  <c r="D12" i="1"/>
  <c r="D17" i="1"/>
  <c r="D9" i="1"/>
  <c r="D7" i="1"/>
  <c r="D23" i="1"/>
  <c r="D19" i="1"/>
  <c r="D20" i="1"/>
  <c r="D14" i="1"/>
  <c r="D84" i="1"/>
  <c r="D38" i="1"/>
  <c r="D37" i="1"/>
  <c r="D21" i="1"/>
</calcChain>
</file>

<file path=xl/sharedStrings.xml><?xml version="1.0" encoding="utf-8"?>
<sst xmlns="http://schemas.openxmlformats.org/spreadsheetml/2006/main" count="647" uniqueCount="253">
  <si>
    <t>Alk. etylowy skażony Et2O wys. 3%</t>
  </si>
  <si>
    <t>KG</t>
  </si>
  <si>
    <t>numer SAP</t>
  </si>
  <si>
    <t xml:space="preserve">Nazwa </t>
  </si>
  <si>
    <t xml:space="preserve">j.m </t>
  </si>
  <si>
    <t xml:space="preserve">cena brutto </t>
  </si>
  <si>
    <t>Aceton czda 1l POCH</t>
  </si>
  <si>
    <t>Bibuła jakościowa 45x56cm</t>
  </si>
  <si>
    <t>Benzen czda 1l CHEMPUR</t>
  </si>
  <si>
    <t>Amonu węglan czda 1kg CHEMPUR</t>
  </si>
  <si>
    <t>Allilu bromek cz MERCK</t>
  </si>
  <si>
    <t>Amonu chlorek czda 1kg CHEMPUR</t>
  </si>
  <si>
    <t>Aceton czda 2,5l HONEYWELL</t>
  </si>
  <si>
    <t>Acetonitryl czda 1l POCH</t>
  </si>
  <si>
    <t>Alk. n-propylowy czda 1l POCH</t>
  </si>
  <si>
    <t>Alk. izo-propylowy czda 1l POCH</t>
  </si>
  <si>
    <t>Eter dietylowy czda 1l POCH</t>
  </si>
  <si>
    <t>Dimetyloformamid cz 1l CHEMPUR</t>
  </si>
  <si>
    <t>D-alfa-Alanina cz 10g LOBA FEINCHEMIE</t>
  </si>
  <si>
    <t>Cykloheksan czda 1l POCH</t>
  </si>
  <si>
    <t>Cyna met. laski 99,85% do c. labor. 500g</t>
  </si>
  <si>
    <t>Cyna met. gran. 99,85% 500g POCH,ROTH</t>
  </si>
  <si>
    <t>Chloroform czda 2,5l HONEYWELL</t>
  </si>
  <si>
    <t>Celite 545 750g POCH Z110</t>
  </si>
  <si>
    <t>Chloroform czda 1l POCH</t>
  </si>
  <si>
    <t>Cynku chlorek bezw. czda 1kg CHEMPUR</t>
  </si>
  <si>
    <t>Benzoesowy bezwodnik cz 100g FLUKA</t>
  </si>
  <si>
    <t>Cykloheksan czda 2,5l VWR</t>
  </si>
  <si>
    <t>Etylu octan czda 18l / 20l POCH</t>
  </si>
  <si>
    <t>Etylu octan czda 2,5l HONEYWELL</t>
  </si>
  <si>
    <t>Etylu octan czda 1l POCH</t>
  </si>
  <si>
    <t>Eter naftowy t.w.40-60 st.C czda 1l POCH</t>
  </si>
  <si>
    <t>Glikol etylenowy czda 1l POCH</t>
  </si>
  <si>
    <t>Glinowo-potasowy siarczan czda 750g POCH</t>
  </si>
  <si>
    <t>Heksan frakcja z nafty cz 1l POCH</t>
  </si>
  <si>
    <t>Heptan czda 1l POCH</t>
  </si>
  <si>
    <t>Kwas solny czda 1l CHEMPUR</t>
  </si>
  <si>
    <t>Kwas ortofosforowy 85% czda 1l CHEMPUR</t>
  </si>
  <si>
    <t>Kwas azotowy czda 1l POCH</t>
  </si>
  <si>
    <t>Kwas cytrynowy cz 1kg CHEMPUR</t>
  </si>
  <si>
    <t>Kwas solny czda 1l POCH</t>
  </si>
  <si>
    <t>Kwas malonowy czda 500g FLUKA</t>
  </si>
  <si>
    <t>Kwas propionowy czda 1l RIEDEL-DE HAEN</t>
  </si>
  <si>
    <t>Kwas masłowy cz 250ml FLUKA</t>
  </si>
  <si>
    <t>Kwas propionowy cz 500ml FLUKA</t>
  </si>
  <si>
    <t>Kwas szczawiowy czda 1kg CHEMPUR*</t>
  </si>
  <si>
    <t>L-Treonina cz 10g RIEDEL-DE HAEN</t>
  </si>
  <si>
    <t>Dichlorometan czda 2,5L HONEYWELL</t>
  </si>
  <si>
    <t>Magnezu siarczan bezw. czda 1kg CHEMPUR</t>
  </si>
  <si>
    <t>Magnezu siarczan bezw. cz 1kg CHEMPUR</t>
  </si>
  <si>
    <t>Dichlorometan czda 1l POCH</t>
  </si>
  <si>
    <t>Metanol czda 2,5l HONEYWELL</t>
  </si>
  <si>
    <t>Magnezu chlorek 6hyd. czda 1kg CHEMPUR*</t>
  </si>
  <si>
    <t>Nafta oczyszczona - kosmetyczna CHEMPUR</t>
  </si>
  <si>
    <t>o-Aminofenol cz. 250g</t>
  </si>
  <si>
    <t>Papierki wsk. o zaw. zakr. pH 7,0-9,4</t>
  </si>
  <si>
    <t>Papierki wsk. o zaw. zakr. pH 8,0-10,0</t>
  </si>
  <si>
    <t>Papierki uniwer. pH 1-10 paski CHEMPUR</t>
  </si>
  <si>
    <t>Potasu wodorotlenek czda 1kg POCH</t>
  </si>
  <si>
    <t>Papierki wsk. o zaw. zakr. pH 6,2-8,2</t>
  </si>
  <si>
    <t>Papierki czerwień KONGO</t>
  </si>
  <si>
    <t>Papierki uniwer. pH 0-14 paski MERCK</t>
  </si>
  <si>
    <t>Papierki uniwer. pH 0-10 rolka AHLSTROM</t>
  </si>
  <si>
    <t>Potasu nadmanganian czda 1kg POCH</t>
  </si>
  <si>
    <t>Potasu chlorek czda 1kg CHEMPUR</t>
  </si>
  <si>
    <t>Potasu jodan czda 500g</t>
  </si>
  <si>
    <t>Alk. n-propylowy cz 0,5l POLMOS</t>
  </si>
  <si>
    <t>Papierki wsk. o zaw. zakr. pH 3,0-5,0</t>
  </si>
  <si>
    <t>Potasu węglan bezwodny czda 1kg POCH</t>
  </si>
  <si>
    <t>Sodu octan 3 hydrat czda 1kg POCH</t>
  </si>
  <si>
    <t>Sączki ilościowe miękkie 15 cm</t>
  </si>
  <si>
    <t>Sodu chlorek czda 1kg CHEMPUR</t>
  </si>
  <si>
    <t>Smar silikonowy do próżni 50g CHEMPUR</t>
  </si>
  <si>
    <t>Sodu węglan bezw. czda 1kg CHEMPUR</t>
  </si>
  <si>
    <t>Sodu fosforan I-zas. czda 1kg CHEMPUR</t>
  </si>
  <si>
    <t>Sączki ilościowe twarde 15 cm</t>
  </si>
  <si>
    <t>Sodu chlorek cz. 1kg</t>
  </si>
  <si>
    <t>Sączki ilościowe twarde 18,5 cm</t>
  </si>
  <si>
    <t>Sodu fosforan II-zas. czda 500g CHEMPUR</t>
  </si>
  <si>
    <t>Wapnia węglan bezw.czda 1kg CHEMPUR</t>
  </si>
  <si>
    <t>Kwas siarkowy czda 1l POCH</t>
  </si>
  <si>
    <t>Kwas octowy lodowaty czda 1l POCH</t>
  </si>
  <si>
    <t>Wapnia chlorek do eksykat.bezw. 1kg POCH</t>
  </si>
  <si>
    <t>Wodoru nadtlenek 30% czda 1l CHEMPUR</t>
  </si>
  <si>
    <t>Trichloroetylen czda 1l FLUKA TRI</t>
  </si>
  <si>
    <t>Trietyloamina bezw. czda 1l POCH</t>
  </si>
  <si>
    <t>Tetrahydrofuran czda 2,5l HONEYWELL</t>
  </si>
  <si>
    <t>Toluen czda 1l POCH</t>
  </si>
  <si>
    <t>Tetralina cz 1l</t>
  </si>
  <si>
    <t>Sodu tetraboran czda*</t>
  </si>
  <si>
    <t>Sodu tiosiarczan 5 hyd. czda 1kg POCH</t>
  </si>
  <si>
    <t>Sodu siarczan VI bezw. czda 1kg CHEMPUR</t>
  </si>
  <si>
    <t>Sączki jakościowe twarde 7 cm</t>
  </si>
  <si>
    <t>Alk. etylowy czda 99.8% bezw. 500ml POCH</t>
  </si>
  <si>
    <t>Sodu wodorotlenek czda 1kg POCH</t>
  </si>
  <si>
    <t>Kwas cytrynowy czda 1kg CHEMPUR</t>
  </si>
  <si>
    <t>Octowy bezwodnik czda 1l POCH</t>
  </si>
  <si>
    <t>1,4-Dioksan czda 1l POCH</t>
  </si>
  <si>
    <t>Wapnia chlorek bezw. czda 1kg CHEMPUR</t>
  </si>
  <si>
    <t>Cynku siarczan 7.hydrat czda 1kg POCH</t>
  </si>
  <si>
    <t>Potasu azotan czda 1kg CHEMPUR</t>
  </si>
  <si>
    <t>Di-Sodu wersenian czda 2hyd 1kg CHEMPUR</t>
  </si>
  <si>
    <t>Benzyna ekstrakcyjna 5L CHEMPUR</t>
  </si>
  <si>
    <t>Potasu rodanek czda 500g Chempu*</t>
  </si>
  <si>
    <t>Eterówka Line-EtOH</t>
  </si>
  <si>
    <t>Miedzi II siarczan uw. czda 1kg CHEMPUR</t>
  </si>
  <si>
    <t>Potasu wodorowęglan czda 1kg</t>
  </si>
  <si>
    <t>Glikol propylenowy cz. 1l CHEMPUR*</t>
  </si>
  <si>
    <t>Wapnia chlorek bezw.czda 1kg POCH</t>
  </si>
  <si>
    <t>Aldehyd benzoesowy czda 1l CHEMPUR*</t>
  </si>
  <si>
    <t>Amonu nadsiarczan czda 1kg CHEMPUR*</t>
  </si>
  <si>
    <t>Papierki jodoskrobiowe CHEMPUR</t>
  </si>
  <si>
    <t>n-Pentan czda 1l CHEMPUR</t>
  </si>
  <si>
    <t>Potasu fosforan I zas. czda 1kg POCH*</t>
  </si>
  <si>
    <t>Dichlorometan 99,8% czda 20l POCH</t>
  </si>
  <si>
    <t>Potasu jodek czda 500g HONEYWELL</t>
  </si>
  <si>
    <t>Glinu chlorek 6hydrat 99% 500g S-A</t>
  </si>
  <si>
    <t>Kanister 5L + nakrętka z uszczelką</t>
  </si>
  <si>
    <t>Kanister 10L + nakrętka z uszczelką</t>
  </si>
  <si>
    <t>Beczka 20L</t>
  </si>
  <si>
    <t>Beczka 30L</t>
  </si>
  <si>
    <t>1-Butanol CZDA, ODCZ. FP 1l POCH</t>
  </si>
  <si>
    <t>Amoniak r-r 25% czda 1l POCH</t>
  </si>
  <si>
    <t>Sodu wodorowęglan czda 1kg POCH</t>
  </si>
  <si>
    <t>Litu nadchloran 634565-10g Sigma-Aldrich</t>
  </si>
  <si>
    <t>Sita molekularne 4A (4mm) 500g CHEMPUR</t>
  </si>
  <si>
    <t>Siarka mielona</t>
  </si>
  <si>
    <t>Acetonitryl do chrom. 2,5L MERCK</t>
  </si>
  <si>
    <t>Metanol do chrom. 2,5L MERCK</t>
  </si>
  <si>
    <t>Wapnia azotan 4H czda 1kg Chempur</t>
  </si>
  <si>
    <t>Di-amonu szczawian 1H czda 1kg CHEMPUR</t>
  </si>
  <si>
    <t>Pojemnik HDPE na odpady 1500ml</t>
  </si>
  <si>
    <t>Pojemnik HDPE na odpady 2000ml</t>
  </si>
  <si>
    <t>Potasu octan bezw. czda 1kg</t>
  </si>
  <si>
    <t>n-Heksan czda 1L</t>
  </si>
  <si>
    <t>Kwas mrówkowy 85% czda CHEMPUR 1L</t>
  </si>
  <si>
    <t>Sodu azotyn czda 1kg</t>
  </si>
  <si>
    <t>Kwas borowy czda 500g</t>
  </si>
  <si>
    <t>Sodu bromek czda 500g</t>
  </si>
  <si>
    <t>Poli-L-lizyna roztwór</t>
  </si>
  <si>
    <t>1,2-Dichloroetan czda 1l</t>
  </si>
  <si>
    <t>SZT</t>
  </si>
  <si>
    <t>OPA</t>
  </si>
  <si>
    <t>Metanol czda 1l POCH</t>
  </si>
  <si>
    <t>Aceton techniczny 16kg ORCHEM</t>
  </si>
  <si>
    <t>G</t>
  </si>
  <si>
    <t>L</t>
  </si>
  <si>
    <t xml:space="preserve">Rtęć metaliczna cz. 20KG </t>
  </si>
  <si>
    <t>Tetrahydrofuran czda 1l POCH</t>
  </si>
  <si>
    <t>Gliceryna bezw. Czda CHEMPUR 1l</t>
  </si>
  <si>
    <t xml:space="preserve">Toluen czda 2,5l </t>
  </si>
  <si>
    <t>Alk. etylowy 96% czda 500ml POCH</t>
  </si>
  <si>
    <t>ilość</t>
  </si>
  <si>
    <t>Allilu bromek cz MERCK (250g)</t>
  </si>
  <si>
    <t>Allilu bromek cz MERCK (1kg)</t>
  </si>
  <si>
    <t>Dimetyloformamid czda 1l</t>
  </si>
  <si>
    <t>Kwas siarkowy czda 1l CHEMPUR</t>
  </si>
  <si>
    <t>ML</t>
  </si>
  <si>
    <t>cena za całość</t>
  </si>
  <si>
    <t>Roztwór buforowy pH 1,0 100ml CHEMPUR (na zamówienie)</t>
  </si>
  <si>
    <t>Roztwór buforowy pH 7,0 100ml CHEMPUR (na zamówienie)</t>
  </si>
  <si>
    <t>Roztwór buforowy pH 9,0 100ml CHEMPUR (na zamówienie)</t>
  </si>
  <si>
    <t>Roztwór buforowy pH 2,0 100ml CHEMPUR (na zamówienie)</t>
  </si>
  <si>
    <t>Roztwór buforowy pH 5,0 100ml CHEMPUR (na zamówienie)</t>
  </si>
  <si>
    <t>Roztwór buforowy pH 8,0 100ml CHEMPUR (na zamówienie)</t>
  </si>
  <si>
    <t>Alk. tert-butylowy czda 1l</t>
  </si>
  <si>
    <t>3-Chloroacetophenone, 98% 288799-25g Sigma-Aldrich</t>
  </si>
  <si>
    <t>Dimetylu sulfotlenek czda 1L</t>
  </si>
  <si>
    <t>numer półki</t>
  </si>
  <si>
    <t>204 A</t>
  </si>
  <si>
    <t>204 B</t>
  </si>
  <si>
    <t>204 C</t>
  </si>
  <si>
    <t>204 D</t>
  </si>
  <si>
    <t>203 A</t>
  </si>
  <si>
    <t>203 B</t>
  </si>
  <si>
    <t>203 D</t>
  </si>
  <si>
    <t>203 C</t>
  </si>
  <si>
    <t>202 A</t>
  </si>
  <si>
    <t>202 B</t>
  </si>
  <si>
    <t>202 C</t>
  </si>
  <si>
    <t>202 D</t>
  </si>
  <si>
    <t>201 B</t>
  </si>
  <si>
    <t>201 C</t>
  </si>
  <si>
    <t>201 D</t>
  </si>
  <si>
    <t>SZAFA 1</t>
  </si>
  <si>
    <t>SZAFA 2</t>
  </si>
  <si>
    <t>SZAFA 3</t>
  </si>
  <si>
    <t>BONUS 1</t>
  </si>
  <si>
    <t>303 E</t>
  </si>
  <si>
    <t>309 A</t>
  </si>
  <si>
    <t>309 B</t>
  </si>
  <si>
    <t xml:space="preserve">Sodu fosforan I-zas. czda 1kg CHEMPUR (Sodu diwodorofosforan) </t>
  </si>
  <si>
    <t>309 C</t>
  </si>
  <si>
    <t>309 D</t>
  </si>
  <si>
    <t>310 D</t>
  </si>
  <si>
    <t>310 C</t>
  </si>
  <si>
    <t>Tetrahydrofuran czda 1l</t>
  </si>
  <si>
    <t>311 B</t>
  </si>
  <si>
    <t>310 B</t>
  </si>
  <si>
    <t>311 D</t>
  </si>
  <si>
    <t>311 C</t>
  </si>
  <si>
    <t>308 B</t>
  </si>
  <si>
    <t>Potasu wodorowęglan czda 1kg           (Potasu węglan kwaśny)</t>
  </si>
  <si>
    <t>Potasu fosforan I zas. czda 1kg POCH (Potasu diwodorofosforan)</t>
  </si>
  <si>
    <t>308 C</t>
  </si>
  <si>
    <t>307 D</t>
  </si>
  <si>
    <t>308 D</t>
  </si>
  <si>
    <t>307 B</t>
  </si>
  <si>
    <t>307 C</t>
  </si>
  <si>
    <t>306 B</t>
  </si>
  <si>
    <t>301 B</t>
  </si>
  <si>
    <t>301 C</t>
  </si>
  <si>
    <t>Aldehyd benzoesowy czda 1l CHEMPUR (Benzaldehyd)</t>
  </si>
  <si>
    <t>301 D</t>
  </si>
  <si>
    <t>301 E PODŁOGA</t>
  </si>
  <si>
    <t>302 B</t>
  </si>
  <si>
    <t>302 D</t>
  </si>
  <si>
    <t>302 C</t>
  </si>
  <si>
    <t>307 E PODŁOGA</t>
  </si>
  <si>
    <t>Alk. etylowy skażony Et2O wys. 3% (NALEWANY)</t>
  </si>
  <si>
    <t>Alk. etylowy skażony (Eterówka Line-EtOH) 10L</t>
  </si>
  <si>
    <t>POKÓJ 1</t>
  </si>
  <si>
    <t>302 E PODŁOGA</t>
  </si>
  <si>
    <t>303 B</t>
  </si>
  <si>
    <t>303 C</t>
  </si>
  <si>
    <t>303 D</t>
  </si>
  <si>
    <t>304 B</t>
  </si>
  <si>
    <t>Tetralina cz 1l (1,2,3,4‑tetrahydronaftalen)</t>
  </si>
  <si>
    <t>304 C</t>
  </si>
  <si>
    <t>305 B</t>
  </si>
  <si>
    <t xml:space="preserve">Alk. tert-butylowy czda 1l (tetr-Butanol) </t>
  </si>
  <si>
    <t>305 C</t>
  </si>
  <si>
    <t>305 D</t>
  </si>
  <si>
    <t>306 C</t>
  </si>
  <si>
    <t xml:space="preserve">Alk. n-propylowy czda 1l POCH                     (1-Propanol) </t>
  </si>
  <si>
    <t>306 D</t>
  </si>
  <si>
    <t>320 B</t>
  </si>
  <si>
    <t>320 E</t>
  </si>
  <si>
    <t>POKÓJ 15</t>
  </si>
  <si>
    <t>309 E PODŁOGA</t>
  </si>
  <si>
    <t>Metanol do chrom. 2,5L MERCK (1SZT)</t>
  </si>
  <si>
    <t>LODÓWKA POK. 1</t>
  </si>
  <si>
    <t>(na zamówienie)</t>
  </si>
  <si>
    <t>304 E</t>
  </si>
  <si>
    <t>Wodoru nadtlenek 30% czda 1l CHEMPUR (Perhydrol)</t>
  </si>
  <si>
    <t>Sodu siarczan VI bezw. czda 1kg</t>
  </si>
  <si>
    <t>Sodu fosforan II-zas. czda 500g CHEMPUR (di-Sodu wodorofosforan)</t>
  </si>
  <si>
    <t>311 E PODŁOGA</t>
  </si>
  <si>
    <t xml:space="preserve">Alk. etylowy czda 99.8% bezw. 500ml </t>
  </si>
  <si>
    <t>Alk. etylowy 96% czda 500ml</t>
  </si>
  <si>
    <t>Di-Sodu wersenian czda 2hyd 1kg</t>
  </si>
  <si>
    <t>Nafta oczyszczona - kosmetyczna</t>
  </si>
  <si>
    <t>Dimetylu sulfotlenek czda 1L (DMSO)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</si>
</sst>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6"/>
      <color theme="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0" fillId="0" borderId="1" xfId="0" applyFont="1" applyBorder="1" applyAlignment="1">
      <alignment shrinkToFit="1"/>
    </xf>
    <xf numFmtId="0" fontId="3" fillId="2" borderId="0" xfId="0" applyFont="1" applyFill="1" applyAlignment="1">
      <alignment horizontal="center" vertical="center" wrapText="1"/>
    </xf>
    <xf numFmtId="44" fontId="3" fillId="2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1" applyNumberFormat="1" applyFont="1" applyFill="1" applyBorder="1"/>
    <xf numFmtId="4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0" xfId="0" applyFont="1" applyFill="1" applyBorder="1"/>
    <xf numFmtId="0" fontId="6" fillId="0" borderId="0" xfId="0" applyFont="1"/>
    <xf numFmtId="2" fontId="0" fillId="0" borderId="0" xfId="0" applyNumberFormat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shrinkToFit="1"/>
    </xf>
    <xf numFmtId="44" fontId="7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 shrinkToFi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 shrinkToFi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16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41" sqref="M41"/>
    </sheetView>
  </sheetViews>
  <sheetFormatPr defaultRowHeight="15" x14ac:dyDescent="0.25"/>
  <cols>
    <col min="1" max="1" width="12.7109375" style="1" customWidth="1"/>
    <col min="2" max="2" width="46.7109375" style="3" customWidth="1"/>
    <col min="3" max="3" width="9.140625" style="1"/>
    <col min="4" max="4" width="12.28515625" style="2" bestFit="1" customWidth="1"/>
    <col min="5" max="5" width="11.28515625" style="18" hidden="1" customWidth="1"/>
    <col min="6" max="6" width="12.28515625" style="18" hidden="1" customWidth="1"/>
    <col min="7" max="9" width="9.140625" hidden="1" customWidth="1"/>
    <col min="10" max="10" width="9.140625" customWidth="1"/>
  </cols>
  <sheetData>
    <row r="1" spans="1:6" ht="42" x14ac:dyDescent="0.25">
      <c r="A1" s="12" t="s">
        <v>2</v>
      </c>
      <c r="B1" s="12" t="s">
        <v>3</v>
      </c>
      <c r="C1" s="12" t="s">
        <v>4</v>
      </c>
      <c r="D1" s="13" t="s">
        <v>5</v>
      </c>
      <c r="E1" s="14" t="s">
        <v>152</v>
      </c>
      <c r="F1" s="14" t="s">
        <v>158</v>
      </c>
    </row>
    <row r="2" spans="1:6" x14ac:dyDescent="0.25">
      <c r="A2" s="4">
        <v>9871</v>
      </c>
      <c r="B2" s="5" t="s">
        <v>140</v>
      </c>
      <c r="C2" s="4" t="s">
        <v>141</v>
      </c>
      <c r="D2" s="6">
        <f>SUM(F2/E2)</f>
        <v>124.6</v>
      </c>
      <c r="E2" s="15">
        <v>2</v>
      </c>
      <c r="F2" s="16">
        <v>249.2</v>
      </c>
    </row>
    <row r="3" spans="1:6" x14ac:dyDescent="0.25">
      <c r="A3" s="7">
        <v>1620</v>
      </c>
      <c r="B3" s="8" t="s">
        <v>97</v>
      </c>
      <c r="C3" s="7" t="s">
        <v>141</v>
      </c>
      <c r="D3" s="6">
        <f>SUM(F3/E3)</f>
        <v>75.625714285714281</v>
      </c>
      <c r="E3" s="15">
        <v>7</v>
      </c>
      <c r="F3" s="16">
        <v>529.38</v>
      </c>
    </row>
    <row r="4" spans="1:6" x14ac:dyDescent="0.25">
      <c r="A4" s="4">
        <v>5091</v>
      </c>
      <c r="B4" s="5" t="s">
        <v>121</v>
      </c>
      <c r="C4" s="4" t="s">
        <v>141</v>
      </c>
      <c r="D4" s="6">
        <f>SUM(F4/E4)</f>
        <v>36.04</v>
      </c>
      <c r="E4" s="15">
        <v>1</v>
      </c>
      <c r="F4" s="16">
        <v>36.04</v>
      </c>
    </row>
    <row r="5" spans="1:6" x14ac:dyDescent="0.25">
      <c r="A5" s="21">
        <v>10005</v>
      </c>
      <c r="B5" s="22" t="s">
        <v>166</v>
      </c>
      <c r="C5" s="21" t="s">
        <v>141</v>
      </c>
      <c r="D5" s="23">
        <v>164.82</v>
      </c>
    </row>
    <row r="6" spans="1:6" x14ac:dyDescent="0.25">
      <c r="A6" s="7">
        <v>198</v>
      </c>
      <c r="B6" s="8" t="s">
        <v>6</v>
      </c>
      <c r="C6" s="7" t="s">
        <v>141</v>
      </c>
      <c r="D6" s="6">
        <f t="shared" ref="D6:D20" si="0">SUM(F6/E6)</f>
        <v>27.178684210526313</v>
      </c>
      <c r="E6" s="17">
        <v>76</v>
      </c>
      <c r="F6" s="16">
        <v>2065.58</v>
      </c>
    </row>
    <row r="7" spans="1:6" x14ac:dyDescent="0.25">
      <c r="A7" s="7">
        <v>207</v>
      </c>
      <c r="B7" s="8" t="s">
        <v>12</v>
      </c>
      <c r="C7" s="7" t="s">
        <v>141</v>
      </c>
      <c r="D7" s="6">
        <f t="shared" si="0"/>
        <v>92.616923076923072</v>
      </c>
      <c r="E7" s="17">
        <v>13</v>
      </c>
      <c r="F7" s="16">
        <v>1204.02</v>
      </c>
    </row>
    <row r="8" spans="1:6" x14ac:dyDescent="0.25">
      <c r="A8" s="7">
        <v>200</v>
      </c>
      <c r="B8" s="8" t="s">
        <v>144</v>
      </c>
      <c r="C8" s="7" t="s">
        <v>142</v>
      </c>
      <c r="D8" s="6">
        <f t="shared" si="0"/>
        <v>187.66285714285715</v>
      </c>
      <c r="E8" s="17">
        <v>7</v>
      </c>
      <c r="F8" s="16">
        <v>1313.64</v>
      </c>
    </row>
    <row r="9" spans="1:6" x14ac:dyDescent="0.25">
      <c r="A9" s="7">
        <v>206</v>
      </c>
      <c r="B9" s="8" t="s">
        <v>13</v>
      </c>
      <c r="C9" s="7" t="s">
        <v>141</v>
      </c>
      <c r="D9" s="6">
        <f t="shared" si="0"/>
        <v>119.31</v>
      </c>
      <c r="E9" s="17">
        <v>12</v>
      </c>
      <c r="F9" s="16">
        <v>1431.72</v>
      </c>
    </row>
    <row r="10" spans="1:6" x14ac:dyDescent="0.25">
      <c r="A10" s="4">
        <v>6659</v>
      </c>
      <c r="B10" s="5" t="s">
        <v>127</v>
      </c>
      <c r="C10" s="4" t="s">
        <v>141</v>
      </c>
      <c r="D10" s="6">
        <f t="shared" si="0"/>
        <v>1348.6949999999999</v>
      </c>
      <c r="E10" s="15">
        <v>6</v>
      </c>
      <c r="F10" s="16">
        <v>8092.17</v>
      </c>
    </row>
    <row r="11" spans="1:6" x14ac:dyDescent="0.25">
      <c r="A11" s="4">
        <v>2760</v>
      </c>
      <c r="B11" s="5" t="s">
        <v>109</v>
      </c>
      <c r="C11" s="4" t="s">
        <v>141</v>
      </c>
      <c r="D11" s="6">
        <f t="shared" si="0"/>
        <v>129.63999999999999</v>
      </c>
      <c r="E11" s="15">
        <v>2</v>
      </c>
      <c r="F11" s="16">
        <v>259.27999999999997</v>
      </c>
    </row>
    <row r="12" spans="1:6" x14ac:dyDescent="0.25">
      <c r="A12" s="7">
        <v>203</v>
      </c>
      <c r="B12" s="8" t="s">
        <v>151</v>
      </c>
      <c r="C12" s="7" t="s">
        <v>141</v>
      </c>
      <c r="D12" s="6">
        <f t="shared" si="0"/>
        <v>87.519220779220774</v>
      </c>
      <c r="E12" s="17">
        <v>77</v>
      </c>
      <c r="F12" s="16">
        <v>6738.98</v>
      </c>
    </row>
    <row r="13" spans="1:6" x14ac:dyDescent="0.25">
      <c r="A13" s="7">
        <v>1583</v>
      </c>
      <c r="B13" s="8" t="s">
        <v>93</v>
      </c>
      <c r="C13" s="7" t="s">
        <v>141</v>
      </c>
      <c r="D13" s="6">
        <f t="shared" si="0"/>
        <v>97.556153846153848</v>
      </c>
      <c r="E13" s="15">
        <v>26</v>
      </c>
      <c r="F13" s="16">
        <v>2536.46</v>
      </c>
    </row>
    <row r="14" spans="1:6" x14ac:dyDescent="0.25">
      <c r="A14" s="7">
        <v>196</v>
      </c>
      <c r="B14" s="8" t="s">
        <v>0</v>
      </c>
      <c r="C14" s="7" t="s">
        <v>1</v>
      </c>
      <c r="D14" s="6">
        <f t="shared" si="0"/>
        <v>12.669029184038118</v>
      </c>
      <c r="E14" s="17">
        <v>167.9</v>
      </c>
      <c r="F14" s="16">
        <v>2127.13</v>
      </c>
    </row>
    <row r="15" spans="1:6" x14ac:dyDescent="0.25">
      <c r="A15" s="7">
        <v>202</v>
      </c>
      <c r="B15" s="8" t="s">
        <v>15</v>
      </c>
      <c r="C15" s="7" t="s">
        <v>141</v>
      </c>
      <c r="D15" s="6">
        <f t="shared" si="0"/>
        <v>27.305</v>
      </c>
      <c r="E15" s="17">
        <v>18</v>
      </c>
      <c r="F15" s="16">
        <v>491.49</v>
      </c>
    </row>
    <row r="16" spans="1:6" x14ac:dyDescent="0.25">
      <c r="A16" s="7">
        <v>333</v>
      </c>
      <c r="B16" s="8" t="s">
        <v>66</v>
      </c>
      <c r="C16" s="7" t="s">
        <v>146</v>
      </c>
      <c r="D16" s="6">
        <f t="shared" si="0"/>
        <v>26.3</v>
      </c>
      <c r="E16" s="15">
        <v>3</v>
      </c>
      <c r="F16" s="16">
        <v>78.900000000000006</v>
      </c>
    </row>
    <row r="17" spans="1:7" x14ac:dyDescent="0.25">
      <c r="A17" s="7">
        <v>204</v>
      </c>
      <c r="B17" s="8" t="s">
        <v>14</v>
      </c>
      <c r="C17" s="7" t="s">
        <v>141</v>
      </c>
      <c r="D17" s="6">
        <f t="shared" si="0"/>
        <v>209.34</v>
      </c>
      <c r="E17" s="17">
        <v>1</v>
      </c>
      <c r="F17" s="16">
        <v>209.34</v>
      </c>
    </row>
    <row r="18" spans="1:7" x14ac:dyDescent="0.25">
      <c r="A18" s="7">
        <v>199</v>
      </c>
      <c r="B18" s="8" t="s">
        <v>165</v>
      </c>
      <c r="C18" s="7" t="s">
        <v>141</v>
      </c>
      <c r="D18" s="6">
        <f t="shared" si="0"/>
        <v>183.26999999999998</v>
      </c>
      <c r="E18" s="15">
        <v>3</v>
      </c>
      <c r="F18" s="16">
        <v>549.80999999999995</v>
      </c>
    </row>
    <row r="19" spans="1:7" x14ac:dyDescent="0.25">
      <c r="A19" s="7">
        <v>210</v>
      </c>
      <c r="B19" s="8" t="s">
        <v>10</v>
      </c>
      <c r="C19" s="7" t="s">
        <v>1</v>
      </c>
      <c r="D19" s="6">
        <f t="shared" si="0"/>
        <v>347.9</v>
      </c>
      <c r="E19" s="17">
        <v>1</v>
      </c>
      <c r="F19" s="16">
        <v>347.9</v>
      </c>
    </row>
    <row r="20" spans="1:7" x14ac:dyDescent="0.25">
      <c r="A20" s="7">
        <v>211</v>
      </c>
      <c r="B20" s="8" t="s">
        <v>154</v>
      </c>
      <c r="C20" s="7" t="s">
        <v>1</v>
      </c>
      <c r="D20" s="6">
        <f t="shared" si="0"/>
        <v>340.32888888888891</v>
      </c>
      <c r="E20" s="17">
        <v>2.25</v>
      </c>
      <c r="F20" s="16">
        <v>765.74</v>
      </c>
      <c r="G20" s="20"/>
    </row>
    <row r="21" spans="1:7" x14ac:dyDescent="0.25">
      <c r="A21" s="7">
        <v>211</v>
      </c>
      <c r="B21" s="8" t="s">
        <v>153</v>
      </c>
      <c r="C21" s="7" t="s">
        <v>1</v>
      </c>
      <c r="D21" s="6">
        <f>0.25*(765.74/2.25)</f>
        <v>85.082222222222228</v>
      </c>
      <c r="E21" s="17"/>
      <c r="F21" s="16"/>
    </row>
    <row r="22" spans="1:7" x14ac:dyDescent="0.25">
      <c r="A22" s="4">
        <v>5287</v>
      </c>
      <c r="B22" s="5" t="s">
        <v>122</v>
      </c>
      <c r="C22" s="4" t="s">
        <v>141</v>
      </c>
      <c r="D22" s="6">
        <f t="shared" ref="D22:D28" si="1">SUM(F22/E22)</f>
        <v>27.303333333333331</v>
      </c>
      <c r="E22" s="15">
        <v>3</v>
      </c>
      <c r="F22" s="16">
        <v>81.91</v>
      </c>
    </row>
    <row r="23" spans="1:7" x14ac:dyDescent="0.25">
      <c r="A23" s="7">
        <v>209</v>
      </c>
      <c r="B23" s="8" t="s">
        <v>11</v>
      </c>
      <c r="C23" s="7" t="s">
        <v>141</v>
      </c>
      <c r="D23" s="6">
        <f t="shared" si="1"/>
        <v>28.41375</v>
      </c>
      <c r="E23" s="17">
        <v>8</v>
      </c>
      <c r="F23" s="16">
        <v>227.31</v>
      </c>
    </row>
    <row r="24" spans="1:7" x14ac:dyDescent="0.25">
      <c r="A24" s="4">
        <v>2834</v>
      </c>
      <c r="B24" s="5" t="s">
        <v>110</v>
      </c>
      <c r="C24" s="4" t="s">
        <v>141</v>
      </c>
      <c r="D24" s="6">
        <f t="shared" si="1"/>
        <v>69.989999999999995</v>
      </c>
      <c r="E24" s="15">
        <v>1</v>
      </c>
      <c r="F24" s="16">
        <v>69.989999999999995</v>
      </c>
    </row>
    <row r="25" spans="1:7" x14ac:dyDescent="0.25">
      <c r="A25" s="7">
        <v>213</v>
      </c>
      <c r="B25" s="8" t="s">
        <v>9</v>
      </c>
      <c r="C25" s="7" t="s">
        <v>141</v>
      </c>
      <c r="D25" s="6">
        <f t="shared" si="1"/>
        <v>63.866666666666667</v>
      </c>
      <c r="E25" s="17">
        <v>6</v>
      </c>
      <c r="F25" s="16">
        <v>383.2</v>
      </c>
    </row>
    <row r="26" spans="1:7" x14ac:dyDescent="0.25">
      <c r="A26" s="4">
        <v>4762</v>
      </c>
      <c r="B26" s="5" t="s">
        <v>119</v>
      </c>
      <c r="C26" s="4" t="s">
        <v>141</v>
      </c>
      <c r="D26" s="6">
        <f t="shared" si="1"/>
        <v>71.998750000000001</v>
      </c>
      <c r="E26" s="15">
        <v>16</v>
      </c>
      <c r="F26" s="16">
        <v>1151.98</v>
      </c>
    </row>
    <row r="27" spans="1:7" x14ac:dyDescent="0.25">
      <c r="A27" s="4">
        <v>4763</v>
      </c>
      <c r="B27" s="5" t="s">
        <v>120</v>
      </c>
      <c r="C27" s="4" t="s">
        <v>141</v>
      </c>
      <c r="D27" s="6">
        <f t="shared" si="1"/>
        <v>78</v>
      </c>
      <c r="E27" s="15">
        <v>22</v>
      </c>
      <c r="F27" s="16">
        <v>1716</v>
      </c>
    </row>
    <row r="28" spans="1:7" x14ac:dyDescent="0.25">
      <c r="A28" s="7">
        <v>215</v>
      </c>
      <c r="B28" s="8" t="s">
        <v>8</v>
      </c>
      <c r="C28" s="7" t="s">
        <v>141</v>
      </c>
      <c r="D28" s="6">
        <f t="shared" si="1"/>
        <v>33.21</v>
      </c>
      <c r="E28" s="17">
        <v>2</v>
      </c>
      <c r="F28" s="16">
        <v>66.42</v>
      </c>
    </row>
    <row r="29" spans="1:7" x14ac:dyDescent="0.25">
      <c r="A29" s="7">
        <v>219</v>
      </c>
      <c r="B29" s="8" t="s">
        <v>26</v>
      </c>
      <c r="C29" s="7" t="s">
        <v>145</v>
      </c>
      <c r="D29" s="6">
        <f>100*(2700/1500)</f>
        <v>180</v>
      </c>
      <c r="E29" s="17"/>
      <c r="F29" s="16"/>
    </row>
    <row r="30" spans="1:7" x14ac:dyDescent="0.25">
      <c r="A30" s="4">
        <v>1823</v>
      </c>
      <c r="B30" s="5" t="s">
        <v>102</v>
      </c>
      <c r="C30" s="4" t="s">
        <v>142</v>
      </c>
      <c r="D30" s="6">
        <f t="shared" ref="D30:D36" si="2">SUM(F30/E30)</f>
        <v>0</v>
      </c>
      <c r="E30" s="15">
        <v>1</v>
      </c>
      <c r="F30" s="16"/>
    </row>
    <row r="31" spans="1:7" x14ac:dyDescent="0.25">
      <c r="A31" s="7">
        <v>217</v>
      </c>
      <c r="B31" s="8" t="s">
        <v>7</v>
      </c>
      <c r="C31" s="7" t="s">
        <v>141</v>
      </c>
      <c r="D31" s="6">
        <f t="shared" si="2"/>
        <v>55.349999999999994</v>
      </c>
      <c r="E31" s="17">
        <v>18</v>
      </c>
      <c r="F31" s="16">
        <v>996.3</v>
      </c>
    </row>
    <row r="32" spans="1:7" x14ac:dyDescent="0.25">
      <c r="A32" s="7">
        <v>229</v>
      </c>
      <c r="B32" s="8" t="s">
        <v>23</v>
      </c>
      <c r="C32" s="7" t="s">
        <v>141</v>
      </c>
      <c r="D32" s="6">
        <f t="shared" si="2"/>
        <v>83.603333333333339</v>
      </c>
      <c r="E32" s="17">
        <v>3</v>
      </c>
      <c r="F32" s="16">
        <v>250.81</v>
      </c>
    </row>
    <row r="33" spans="1:6" x14ac:dyDescent="0.25">
      <c r="A33" s="7">
        <v>228</v>
      </c>
      <c r="B33" s="8" t="s">
        <v>24</v>
      </c>
      <c r="C33" s="7" t="s">
        <v>141</v>
      </c>
      <c r="D33" s="6">
        <f>SUM(F33/E33)</f>
        <v>50.55</v>
      </c>
      <c r="E33" s="17">
        <v>30</v>
      </c>
      <c r="F33" s="16">
        <v>1516.5</v>
      </c>
    </row>
    <row r="34" spans="1:6" x14ac:dyDescent="0.25">
      <c r="A34" s="7">
        <v>232</v>
      </c>
      <c r="B34" s="8" t="s">
        <v>22</v>
      </c>
      <c r="C34" s="7" t="s">
        <v>141</v>
      </c>
      <c r="D34" s="6">
        <f>SUM(F34/E34)</f>
        <v>123</v>
      </c>
      <c r="E34" s="17">
        <v>62</v>
      </c>
      <c r="F34" s="16">
        <v>7626</v>
      </c>
    </row>
    <row r="35" spans="1:6" x14ac:dyDescent="0.25">
      <c r="A35" s="7">
        <v>237</v>
      </c>
      <c r="B35" s="8" t="s">
        <v>19</v>
      </c>
      <c r="C35" s="7" t="s">
        <v>141</v>
      </c>
      <c r="D35" s="6">
        <f t="shared" si="2"/>
        <v>38.563283582089547</v>
      </c>
      <c r="E35" s="15">
        <v>67</v>
      </c>
      <c r="F35" s="16">
        <v>2583.7399999999998</v>
      </c>
    </row>
    <row r="36" spans="1:6" x14ac:dyDescent="0.25">
      <c r="A36" s="7">
        <v>225</v>
      </c>
      <c r="B36" s="8" t="s">
        <v>27</v>
      </c>
      <c r="C36" s="7" t="s">
        <v>141</v>
      </c>
      <c r="D36" s="6">
        <f t="shared" si="2"/>
        <v>201.9655737704918</v>
      </c>
      <c r="E36" s="17">
        <v>61</v>
      </c>
      <c r="F36" s="16">
        <v>12319.9</v>
      </c>
    </row>
    <row r="37" spans="1:6" x14ac:dyDescent="0.25">
      <c r="A37" s="7">
        <v>234</v>
      </c>
      <c r="B37" s="8" t="s">
        <v>21</v>
      </c>
      <c r="C37" s="7" t="s">
        <v>145</v>
      </c>
      <c r="D37" s="6">
        <f>0.5*(173.84/2.5)</f>
        <v>34.768000000000001</v>
      </c>
      <c r="E37" s="17"/>
      <c r="F37" s="16"/>
    </row>
    <row r="38" spans="1:6" x14ac:dyDescent="0.25">
      <c r="A38" s="7">
        <v>235</v>
      </c>
      <c r="B38" s="8" t="s">
        <v>20</v>
      </c>
      <c r="C38" s="7" t="s">
        <v>145</v>
      </c>
      <c r="D38" s="6">
        <f>0.5*(173.85/2.5)</f>
        <v>34.769999999999996</v>
      </c>
      <c r="E38" s="15"/>
      <c r="F38" s="16"/>
    </row>
    <row r="39" spans="1:6" x14ac:dyDescent="0.25">
      <c r="A39" s="7">
        <v>227</v>
      </c>
      <c r="B39" s="8" t="s">
        <v>25</v>
      </c>
      <c r="C39" s="7" t="s">
        <v>141</v>
      </c>
      <c r="D39" s="6">
        <f>SUM(F39/E39)</f>
        <v>91.39</v>
      </c>
      <c r="E39" s="17">
        <v>1</v>
      </c>
      <c r="F39" s="16">
        <v>91.39</v>
      </c>
    </row>
    <row r="40" spans="1:6" x14ac:dyDescent="0.25">
      <c r="A40" s="4">
        <v>1773</v>
      </c>
      <c r="B40" s="5" t="s">
        <v>99</v>
      </c>
      <c r="C40" s="4" t="s">
        <v>141</v>
      </c>
      <c r="D40" s="6">
        <f>SUM(F40/E40)</f>
        <v>86.34</v>
      </c>
      <c r="E40" s="15">
        <v>1</v>
      </c>
      <c r="F40" s="16">
        <v>86.34</v>
      </c>
    </row>
    <row r="41" spans="1:6" x14ac:dyDescent="0.25">
      <c r="A41" s="7">
        <v>238</v>
      </c>
      <c r="B41" s="8" t="s">
        <v>18</v>
      </c>
      <c r="C41" s="7" t="s">
        <v>141</v>
      </c>
      <c r="D41" s="6">
        <f>20*(41.6/20)</f>
        <v>41.6</v>
      </c>
      <c r="E41" s="15"/>
      <c r="F41" s="16"/>
    </row>
    <row r="42" spans="1:6" x14ac:dyDescent="0.25">
      <c r="A42" s="4">
        <v>6693</v>
      </c>
      <c r="B42" s="5" t="s">
        <v>130</v>
      </c>
      <c r="C42" s="4" t="s">
        <v>141</v>
      </c>
      <c r="D42" s="6">
        <f t="shared" ref="D42:D59" si="3">SUM(F42/E42)</f>
        <v>118.33</v>
      </c>
      <c r="E42" s="15">
        <v>1</v>
      </c>
      <c r="F42" s="16">
        <v>118.33</v>
      </c>
    </row>
    <row r="43" spans="1:6" x14ac:dyDescent="0.25">
      <c r="A43" s="4">
        <v>3621</v>
      </c>
      <c r="B43" s="5" t="s">
        <v>114</v>
      </c>
      <c r="C43" s="4" t="s">
        <v>142</v>
      </c>
      <c r="D43" s="6">
        <f t="shared" si="3"/>
        <v>501.84</v>
      </c>
      <c r="E43" s="15">
        <v>1</v>
      </c>
      <c r="F43" s="16">
        <v>501.84</v>
      </c>
    </row>
    <row r="44" spans="1:6" x14ac:dyDescent="0.25">
      <c r="A44" s="7">
        <v>298</v>
      </c>
      <c r="B44" s="8" t="s">
        <v>50</v>
      </c>
      <c r="C44" s="7" t="s">
        <v>141</v>
      </c>
      <c r="D44" s="6">
        <f t="shared" si="3"/>
        <v>63.22</v>
      </c>
      <c r="E44" s="15">
        <v>30</v>
      </c>
      <c r="F44" s="16">
        <v>1896.6</v>
      </c>
    </row>
    <row r="45" spans="1:6" x14ac:dyDescent="0.25">
      <c r="A45" s="7">
        <v>294</v>
      </c>
      <c r="B45" s="8" t="s">
        <v>47</v>
      </c>
      <c r="C45" s="7" t="s">
        <v>141</v>
      </c>
      <c r="D45" s="6">
        <f t="shared" si="3"/>
        <v>69.13513513513513</v>
      </c>
      <c r="E45" s="15">
        <v>74</v>
      </c>
      <c r="F45" s="16">
        <v>5116</v>
      </c>
    </row>
    <row r="46" spans="1:6" x14ac:dyDescent="0.25">
      <c r="A46" s="7">
        <v>240</v>
      </c>
      <c r="B46" s="8" t="s">
        <v>17</v>
      </c>
      <c r="C46" s="7" t="s">
        <v>146</v>
      </c>
      <c r="D46" s="6">
        <f t="shared" si="3"/>
        <v>45.372857142857143</v>
      </c>
      <c r="E46" s="15">
        <v>7</v>
      </c>
      <c r="F46" s="16">
        <v>317.61</v>
      </c>
    </row>
    <row r="47" spans="1:6" x14ac:dyDescent="0.25">
      <c r="A47" s="7">
        <v>246</v>
      </c>
      <c r="B47" s="8" t="s">
        <v>17</v>
      </c>
      <c r="C47" s="7" t="s">
        <v>141</v>
      </c>
      <c r="D47" s="6">
        <f t="shared" si="3"/>
        <v>43.24</v>
      </c>
      <c r="E47" s="15">
        <v>2</v>
      </c>
      <c r="F47" s="16">
        <v>86.48</v>
      </c>
    </row>
    <row r="48" spans="1:6" x14ac:dyDescent="0.25">
      <c r="A48" s="7">
        <v>239</v>
      </c>
      <c r="B48" s="8" t="s">
        <v>155</v>
      </c>
      <c r="C48" s="7" t="s">
        <v>141</v>
      </c>
      <c r="D48" s="6">
        <f t="shared" si="3"/>
        <v>77.021428571428572</v>
      </c>
      <c r="E48" s="15">
        <v>14</v>
      </c>
      <c r="F48" s="16">
        <v>1078.3</v>
      </c>
    </row>
    <row r="49" spans="1:7" x14ac:dyDescent="0.25">
      <c r="A49" s="4">
        <v>6127</v>
      </c>
      <c r="B49" s="5" t="s">
        <v>252</v>
      </c>
      <c r="C49" s="4" t="s">
        <v>141</v>
      </c>
      <c r="D49" s="6">
        <f t="shared" si="3"/>
        <v>126.72052631578947</v>
      </c>
      <c r="E49" s="15">
        <v>19</v>
      </c>
      <c r="F49" s="16">
        <v>2407.69</v>
      </c>
    </row>
    <row r="50" spans="1:7" x14ac:dyDescent="0.25">
      <c r="A50" s="4">
        <v>1775</v>
      </c>
      <c r="B50" s="5" t="s">
        <v>101</v>
      </c>
      <c r="C50" s="4" t="s">
        <v>141</v>
      </c>
      <c r="D50" s="6">
        <f t="shared" si="3"/>
        <v>67.28</v>
      </c>
      <c r="E50" s="15">
        <v>2</v>
      </c>
      <c r="F50" s="16">
        <v>134.56</v>
      </c>
    </row>
    <row r="51" spans="1:7" x14ac:dyDescent="0.25">
      <c r="A51" s="7">
        <v>251</v>
      </c>
      <c r="B51" s="8" t="s">
        <v>16</v>
      </c>
      <c r="C51" s="7" t="s">
        <v>141</v>
      </c>
      <c r="D51" s="6">
        <f t="shared" si="3"/>
        <v>68.327555555555548</v>
      </c>
      <c r="E51" s="15">
        <v>45</v>
      </c>
      <c r="F51" s="16">
        <v>3074.74</v>
      </c>
    </row>
    <row r="52" spans="1:7" x14ac:dyDescent="0.25">
      <c r="A52" s="7">
        <v>255</v>
      </c>
      <c r="B52" s="8" t="s">
        <v>31</v>
      </c>
      <c r="C52" s="7" t="s">
        <v>141</v>
      </c>
      <c r="D52" s="6">
        <f t="shared" si="3"/>
        <v>36.654000000000003</v>
      </c>
      <c r="E52" s="15">
        <v>5</v>
      </c>
      <c r="F52" s="16">
        <v>183.27</v>
      </c>
    </row>
    <row r="53" spans="1:7" x14ac:dyDescent="0.25">
      <c r="A53" s="4">
        <v>1859</v>
      </c>
      <c r="B53" s="5" t="s">
        <v>104</v>
      </c>
      <c r="C53" s="4" t="s">
        <v>141</v>
      </c>
      <c r="D53" s="6">
        <f t="shared" si="3"/>
        <v>192.61857142857141</v>
      </c>
      <c r="E53" s="15">
        <v>7</v>
      </c>
      <c r="F53" s="16">
        <v>1348.33</v>
      </c>
    </row>
    <row r="54" spans="1:7" x14ac:dyDescent="0.25">
      <c r="A54" s="7">
        <v>252</v>
      </c>
      <c r="B54" s="8" t="s">
        <v>28</v>
      </c>
      <c r="C54" s="7" t="s">
        <v>142</v>
      </c>
      <c r="D54" s="6">
        <f t="shared" si="3"/>
        <v>331.98</v>
      </c>
      <c r="E54" s="15">
        <v>1</v>
      </c>
      <c r="F54" s="16">
        <v>331.98</v>
      </c>
    </row>
    <row r="55" spans="1:7" x14ac:dyDescent="0.25">
      <c r="A55" s="7">
        <v>254</v>
      </c>
      <c r="B55" s="8" t="s">
        <v>30</v>
      </c>
      <c r="C55" s="7" t="s">
        <v>141</v>
      </c>
      <c r="D55" s="6">
        <f t="shared" si="3"/>
        <v>46.510714285714286</v>
      </c>
      <c r="E55" s="15">
        <v>28</v>
      </c>
      <c r="F55" s="16">
        <v>1302.3</v>
      </c>
    </row>
    <row r="56" spans="1:7" x14ac:dyDescent="0.25">
      <c r="A56" s="7">
        <v>253</v>
      </c>
      <c r="B56" s="8" t="s">
        <v>29</v>
      </c>
      <c r="C56" s="7" t="s">
        <v>141</v>
      </c>
      <c r="D56" s="6">
        <f t="shared" si="3"/>
        <v>121.86148148148149</v>
      </c>
      <c r="E56" s="15">
        <v>54</v>
      </c>
      <c r="F56" s="16">
        <v>6580.52</v>
      </c>
    </row>
    <row r="57" spans="1:7" x14ac:dyDescent="0.25">
      <c r="A57" s="4">
        <v>7487</v>
      </c>
      <c r="B57" s="5" t="s">
        <v>149</v>
      </c>
      <c r="C57" s="4" t="s">
        <v>141</v>
      </c>
      <c r="D57" s="6">
        <f t="shared" si="3"/>
        <v>33.824545454545451</v>
      </c>
      <c r="E57" s="15">
        <v>11</v>
      </c>
      <c r="F57" s="16">
        <v>372.07</v>
      </c>
    </row>
    <row r="58" spans="1:7" x14ac:dyDescent="0.25">
      <c r="A58" s="7">
        <v>260</v>
      </c>
      <c r="B58" s="8" t="s">
        <v>32</v>
      </c>
      <c r="C58" s="7" t="s">
        <v>141</v>
      </c>
      <c r="D58" s="6">
        <f t="shared" si="3"/>
        <v>32.486666666666665</v>
      </c>
      <c r="E58" s="15">
        <v>6</v>
      </c>
      <c r="F58" s="16">
        <v>194.92</v>
      </c>
    </row>
    <row r="59" spans="1:7" x14ac:dyDescent="0.25">
      <c r="A59" s="4">
        <v>2579</v>
      </c>
      <c r="B59" s="5" t="s">
        <v>107</v>
      </c>
      <c r="C59" s="4" t="s">
        <v>141</v>
      </c>
      <c r="D59" s="6">
        <f t="shared" si="3"/>
        <v>59.040000000000006</v>
      </c>
      <c r="E59" s="15">
        <v>11</v>
      </c>
      <c r="F59" s="16">
        <v>649.44000000000005</v>
      </c>
      <c r="G59" s="19"/>
    </row>
    <row r="60" spans="1:7" x14ac:dyDescent="0.25">
      <c r="A60" s="7">
        <v>261</v>
      </c>
      <c r="B60" s="8" t="s">
        <v>33</v>
      </c>
      <c r="C60" s="7" t="s">
        <v>141</v>
      </c>
      <c r="D60" s="6">
        <f>(G60/2.25)*0.75</f>
        <v>16.836666666666666</v>
      </c>
      <c r="E60" s="15">
        <v>2.25</v>
      </c>
      <c r="F60" s="16">
        <v>50.51</v>
      </c>
      <c r="G60" s="19">
        <v>50.51</v>
      </c>
    </row>
    <row r="61" spans="1:7" x14ac:dyDescent="0.25">
      <c r="A61" s="4">
        <v>4647</v>
      </c>
      <c r="B61" s="5" t="s">
        <v>116</v>
      </c>
      <c r="C61" s="4" t="s">
        <v>141</v>
      </c>
      <c r="D61" s="6">
        <f t="shared" ref="D61:D69" si="4">SUM(F61/E61)</f>
        <v>304.43</v>
      </c>
      <c r="E61" s="15">
        <v>1</v>
      </c>
      <c r="F61" s="16">
        <v>304.43</v>
      </c>
    </row>
    <row r="62" spans="1:7" x14ac:dyDescent="0.25">
      <c r="A62" s="7">
        <v>264</v>
      </c>
      <c r="B62" s="8" t="s">
        <v>34</v>
      </c>
      <c r="C62" s="7" t="s">
        <v>141</v>
      </c>
      <c r="D62" s="6">
        <f t="shared" si="4"/>
        <v>28.574705882352941</v>
      </c>
      <c r="E62" s="15">
        <v>17</v>
      </c>
      <c r="F62" s="16">
        <v>485.77</v>
      </c>
    </row>
    <row r="63" spans="1:7" x14ac:dyDescent="0.25">
      <c r="A63" s="7">
        <v>269</v>
      </c>
      <c r="B63" s="8" t="s">
        <v>35</v>
      </c>
      <c r="C63" s="7" t="s">
        <v>141</v>
      </c>
      <c r="D63" s="6">
        <f t="shared" si="4"/>
        <v>110.2075</v>
      </c>
      <c r="E63" s="15">
        <v>4</v>
      </c>
      <c r="F63" s="16">
        <v>440.83</v>
      </c>
    </row>
    <row r="64" spans="1:7" x14ac:dyDescent="0.25">
      <c r="A64" s="4">
        <v>4761</v>
      </c>
      <c r="B64" s="5" t="s">
        <v>118</v>
      </c>
      <c r="C64" s="4" t="s">
        <v>141</v>
      </c>
      <c r="D64" s="6">
        <f t="shared" si="4"/>
        <v>8.3236220472440952</v>
      </c>
      <c r="E64" s="15">
        <v>381</v>
      </c>
      <c r="F64" s="16">
        <v>3171.3</v>
      </c>
    </row>
    <row r="65" spans="1:6" x14ac:dyDescent="0.25">
      <c r="A65" s="4">
        <v>4759</v>
      </c>
      <c r="B65" s="5" t="s">
        <v>117</v>
      </c>
      <c r="C65" s="4" t="s">
        <v>141</v>
      </c>
      <c r="D65" s="6">
        <f t="shared" si="4"/>
        <v>4.8117058823529408</v>
      </c>
      <c r="E65" s="15">
        <v>170</v>
      </c>
      <c r="F65" s="16">
        <v>817.99</v>
      </c>
    </row>
    <row r="66" spans="1:6" x14ac:dyDescent="0.25">
      <c r="A66" s="7">
        <v>275</v>
      </c>
      <c r="B66" s="8" t="s">
        <v>38</v>
      </c>
      <c r="C66" s="7" t="s">
        <v>141</v>
      </c>
      <c r="D66" s="6">
        <f t="shared" si="4"/>
        <v>27.511071428571427</v>
      </c>
      <c r="E66" s="15">
        <v>28</v>
      </c>
      <c r="F66" s="16">
        <v>770.31</v>
      </c>
    </row>
    <row r="67" spans="1:6" x14ac:dyDescent="0.25">
      <c r="A67" s="4">
        <v>8533</v>
      </c>
      <c r="B67" s="5" t="s">
        <v>137</v>
      </c>
      <c r="C67" s="4" t="s">
        <v>141</v>
      </c>
      <c r="D67" s="6">
        <f t="shared" si="4"/>
        <v>26.074999999999999</v>
      </c>
      <c r="E67" s="15">
        <v>6</v>
      </c>
      <c r="F67" s="16">
        <v>156.44999999999999</v>
      </c>
    </row>
    <row r="68" spans="1:6" x14ac:dyDescent="0.25">
      <c r="A68" s="7">
        <v>277</v>
      </c>
      <c r="B68" s="8" t="s">
        <v>39</v>
      </c>
      <c r="C68" s="7" t="s">
        <v>141</v>
      </c>
      <c r="D68" s="6">
        <f t="shared" si="4"/>
        <v>40.590000000000003</v>
      </c>
      <c r="E68" s="15">
        <v>18</v>
      </c>
      <c r="F68" s="16">
        <v>730.62</v>
      </c>
    </row>
    <row r="69" spans="1:6" x14ac:dyDescent="0.25">
      <c r="A69" s="7">
        <v>1616</v>
      </c>
      <c r="B69" s="8" t="s">
        <v>95</v>
      </c>
      <c r="C69" s="7" t="s">
        <v>141</v>
      </c>
      <c r="D69" s="6">
        <f t="shared" si="4"/>
        <v>44.402999999999999</v>
      </c>
      <c r="E69" s="15">
        <v>10</v>
      </c>
      <c r="F69" s="16">
        <v>444.03</v>
      </c>
    </row>
    <row r="70" spans="1:6" x14ac:dyDescent="0.25">
      <c r="A70" s="7">
        <v>280</v>
      </c>
      <c r="B70" s="8" t="s">
        <v>41</v>
      </c>
      <c r="C70" s="7" t="s">
        <v>141</v>
      </c>
      <c r="D70" s="6">
        <f>500*(1698.08/1000)</f>
        <v>849.04</v>
      </c>
      <c r="E70" s="15"/>
      <c r="F70" s="16"/>
    </row>
    <row r="71" spans="1:6" x14ac:dyDescent="0.25">
      <c r="A71" s="7">
        <v>281</v>
      </c>
      <c r="B71" s="8" t="s">
        <v>43</v>
      </c>
      <c r="C71" s="7" t="s">
        <v>141</v>
      </c>
      <c r="D71" s="6">
        <f>F71/E71</f>
        <v>57.68</v>
      </c>
      <c r="E71" s="15">
        <v>1</v>
      </c>
      <c r="F71" s="16">
        <v>57.68</v>
      </c>
    </row>
    <row r="72" spans="1:6" x14ac:dyDescent="0.25">
      <c r="A72" s="4">
        <v>7486</v>
      </c>
      <c r="B72" s="5" t="s">
        <v>135</v>
      </c>
      <c r="C72" s="4" t="s">
        <v>141</v>
      </c>
      <c r="D72" s="6">
        <f>SUM(F72/E72)</f>
        <v>27.92</v>
      </c>
      <c r="E72" s="15">
        <v>1</v>
      </c>
      <c r="F72" s="16">
        <v>27.92</v>
      </c>
    </row>
    <row r="73" spans="1:6" x14ac:dyDescent="0.25">
      <c r="A73" s="7">
        <v>1571</v>
      </c>
      <c r="B73" s="8" t="s">
        <v>81</v>
      </c>
      <c r="C73" s="7" t="s">
        <v>141</v>
      </c>
      <c r="D73" s="6">
        <f>SUM(F73/E73)</f>
        <v>27.306666666666668</v>
      </c>
      <c r="E73" s="15">
        <v>3</v>
      </c>
      <c r="F73" s="16">
        <v>81.92</v>
      </c>
    </row>
    <row r="74" spans="1:6" x14ac:dyDescent="0.25">
      <c r="A74" s="7">
        <v>274</v>
      </c>
      <c r="B74" s="8" t="s">
        <v>37</v>
      </c>
      <c r="C74" s="7" t="s">
        <v>141</v>
      </c>
      <c r="D74" s="6">
        <f>SUM(F74/E74)</f>
        <v>82.25333333333333</v>
      </c>
      <c r="E74" s="15">
        <v>3</v>
      </c>
      <c r="F74" s="16">
        <v>246.76</v>
      </c>
    </row>
    <row r="75" spans="1:6" x14ac:dyDescent="0.25">
      <c r="A75" s="7">
        <v>283</v>
      </c>
      <c r="B75" s="8" t="s">
        <v>44</v>
      </c>
      <c r="C75" s="7" t="s">
        <v>157</v>
      </c>
      <c r="D75" s="6">
        <f>0.5*(272.05/5)</f>
        <v>27.205000000000002</v>
      </c>
      <c r="E75" s="15"/>
      <c r="F75" s="16"/>
    </row>
    <row r="76" spans="1:6" x14ac:dyDescent="0.25">
      <c r="A76" s="7">
        <v>284</v>
      </c>
      <c r="B76" s="8" t="s">
        <v>42</v>
      </c>
      <c r="C76" s="7" t="s">
        <v>146</v>
      </c>
      <c r="D76" s="6">
        <f t="shared" ref="D76:D83" si="5">SUM(F76/E76)</f>
        <v>58.7</v>
      </c>
      <c r="E76" s="15">
        <v>5</v>
      </c>
      <c r="F76" s="16">
        <v>293.5</v>
      </c>
    </row>
    <row r="77" spans="1:6" x14ac:dyDescent="0.25">
      <c r="A77" s="7">
        <v>285</v>
      </c>
      <c r="B77" s="8" t="s">
        <v>42</v>
      </c>
      <c r="C77" s="7" t="s">
        <v>146</v>
      </c>
      <c r="D77" s="6">
        <f t="shared" si="5"/>
        <v>63.9</v>
      </c>
      <c r="E77" s="15">
        <v>8</v>
      </c>
      <c r="F77" s="16">
        <v>511.2</v>
      </c>
    </row>
    <row r="78" spans="1:6" x14ac:dyDescent="0.25">
      <c r="A78" s="7">
        <v>272</v>
      </c>
      <c r="B78" s="8" t="s">
        <v>156</v>
      </c>
      <c r="C78" s="7" t="s">
        <v>141</v>
      </c>
      <c r="D78" s="6">
        <f t="shared" si="5"/>
        <v>25.885555555555555</v>
      </c>
      <c r="E78" s="15">
        <v>18</v>
      </c>
      <c r="F78" s="16">
        <v>465.94</v>
      </c>
    </row>
    <row r="79" spans="1:6" x14ac:dyDescent="0.25">
      <c r="A79" s="7">
        <v>1575</v>
      </c>
      <c r="B79" s="8" t="s">
        <v>80</v>
      </c>
      <c r="C79" s="7" t="s">
        <v>141</v>
      </c>
      <c r="D79" s="6">
        <f t="shared" si="5"/>
        <v>30.25</v>
      </c>
      <c r="E79" s="15">
        <v>1</v>
      </c>
      <c r="F79" s="16">
        <v>30.25</v>
      </c>
    </row>
    <row r="80" spans="1:6" x14ac:dyDescent="0.25">
      <c r="A80" s="7">
        <v>271</v>
      </c>
      <c r="B80" s="8" t="s">
        <v>36</v>
      </c>
      <c r="C80" s="7" t="s">
        <v>141</v>
      </c>
      <c r="D80" s="6">
        <f t="shared" si="5"/>
        <v>30.75</v>
      </c>
      <c r="E80" s="15">
        <v>42</v>
      </c>
      <c r="F80" s="16">
        <v>1291.5</v>
      </c>
    </row>
    <row r="81" spans="1:6" x14ac:dyDescent="0.25">
      <c r="A81" s="9">
        <v>278</v>
      </c>
      <c r="B81" s="10" t="s">
        <v>40</v>
      </c>
      <c r="C81" s="9" t="s">
        <v>141</v>
      </c>
      <c r="D81" s="6">
        <f t="shared" si="5"/>
        <v>0</v>
      </c>
      <c r="E81" s="15">
        <v>1</v>
      </c>
      <c r="F81" s="16"/>
    </row>
    <row r="82" spans="1:6" x14ac:dyDescent="0.25">
      <c r="A82" s="7">
        <v>288</v>
      </c>
      <c r="B82" s="8" t="s">
        <v>45</v>
      </c>
      <c r="C82" s="7" t="s">
        <v>141</v>
      </c>
      <c r="D82" s="6">
        <f t="shared" si="5"/>
        <v>46.494999999999997</v>
      </c>
      <c r="E82" s="15">
        <v>2</v>
      </c>
      <c r="F82" s="16">
        <v>92.99</v>
      </c>
    </row>
    <row r="83" spans="1:6" x14ac:dyDescent="0.25">
      <c r="A83" s="4">
        <v>5640</v>
      </c>
      <c r="B83" s="5" t="s">
        <v>124</v>
      </c>
      <c r="C83" s="4" t="s">
        <v>141</v>
      </c>
      <c r="D83" s="6">
        <f t="shared" si="5"/>
        <v>271.56</v>
      </c>
      <c r="E83" s="15">
        <v>1</v>
      </c>
      <c r="F83" s="16">
        <v>271.56</v>
      </c>
    </row>
    <row r="84" spans="1:6" x14ac:dyDescent="0.25">
      <c r="A84" s="7">
        <v>290</v>
      </c>
      <c r="B84" s="8" t="s">
        <v>46</v>
      </c>
      <c r="C84" s="7" t="s">
        <v>145</v>
      </c>
      <c r="D84" s="6">
        <f>10*(30.3/30)</f>
        <v>10.1</v>
      </c>
      <c r="E84" s="15"/>
      <c r="F84" s="16"/>
    </row>
    <row r="85" spans="1:6" x14ac:dyDescent="0.25">
      <c r="A85" s="7">
        <v>303</v>
      </c>
      <c r="B85" s="8" t="s">
        <v>52</v>
      </c>
      <c r="C85" s="7" t="s">
        <v>141</v>
      </c>
      <c r="D85" s="6">
        <f t="shared" ref="D85:D114" si="6">SUM(F85/E85)</f>
        <v>51.784999999999997</v>
      </c>
      <c r="E85" s="15">
        <v>2</v>
      </c>
      <c r="F85" s="16">
        <v>103.57</v>
      </c>
    </row>
    <row r="86" spans="1:6" x14ac:dyDescent="0.25">
      <c r="A86" s="7">
        <v>296</v>
      </c>
      <c r="B86" s="8" t="s">
        <v>49</v>
      </c>
      <c r="C86" s="7" t="s">
        <v>141</v>
      </c>
      <c r="D86" s="6">
        <f t="shared" si="6"/>
        <v>75.152000000000001</v>
      </c>
      <c r="E86" s="15">
        <v>5</v>
      </c>
      <c r="F86" s="16">
        <v>375.76</v>
      </c>
    </row>
    <row r="87" spans="1:6" x14ac:dyDescent="0.25">
      <c r="A87" s="7">
        <v>295</v>
      </c>
      <c r="B87" s="8" t="s">
        <v>48</v>
      </c>
      <c r="C87" s="7" t="s">
        <v>141</v>
      </c>
      <c r="D87" s="6">
        <f t="shared" si="6"/>
        <v>78.596000000000004</v>
      </c>
      <c r="E87" s="15">
        <v>5</v>
      </c>
      <c r="F87" s="16">
        <v>392.98</v>
      </c>
    </row>
    <row r="88" spans="1:6" x14ac:dyDescent="0.25">
      <c r="A88" s="7">
        <v>201</v>
      </c>
      <c r="B88" s="8" t="s">
        <v>143</v>
      </c>
      <c r="C88" s="7" t="s">
        <v>141</v>
      </c>
      <c r="D88" s="6">
        <f t="shared" si="6"/>
        <v>27.256097560975611</v>
      </c>
      <c r="E88" s="17">
        <v>41</v>
      </c>
      <c r="F88" s="16">
        <v>1117.5</v>
      </c>
    </row>
    <row r="89" spans="1:6" x14ac:dyDescent="0.25">
      <c r="A89" s="7">
        <v>299</v>
      </c>
      <c r="B89" s="8" t="s">
        <v>51</v>
      </c>
      <c r="C89" s="7" t="s">
        <v>141</v>
      </c>
      <c r="D89" s="6">
        <f t="shared" si="6"/>
        <v>82.41</v>
      </c>
      <c r="E89" s="15">
        <v>34</v>
      </c>
      <c r="F89" s="16">
        <v>2801.94</v>
      </c>
    </row>
    <row r="90" spans="1:6" x14ac:dyDescent="0.25">
      <c r="A90" s="4">
        <v>6661</v>
      </c>
      <c r="B90" s="5" t="s">
        <v>128</v>
      </c>
      <c r="C90" s="4" t="s">
        <v>141</v>
      </c>
      <c r="D90" s="6">
        <f t="shared" si="6"/>
        <v>142.19</v>
      </c>
      <c r="E90" s="15">
        <v>1</v>
      </c>
      <c r="F90" s="16">
        <v>142.19</v>
      </c>
    </row>
    <row r="91" spans="1:6" x14ac:dyDescent="0.25">
      <c r="A91" s="4">
        <v>2109</v>
      </c>
      <c r="B91" s="5" t="s">
        <v>105</v>
      </c>
      <c r="C91" s="4" t="s">
        <v>141</v>
      </c>
      <c r="D91" s="6">
        <f t="shared" si="6"/>
        <v>48.58</v>
      </c>
      <c r="E91" s="15">
        <v>1</v>
      </c>
      <c r="F91" s="16">
        <v>48.58</v>
      </c>
    </row>
    <row r="92" spans="1:6" x14ac:dyDescent="0.25">
      <c r="A92" s="7">
        <v>304</v>
      </c>
      <c r="B92" s="8" t="s">
        <v>53</v>
      </c>
      <c r="C92" s="7" t="s">
        <v>146</v>
      </c>
      <c r="D92" s="6">
        <f t="shared" si="6"/>
        <v>15.375464684014872</v>
      </c>
      <c r="E92" s="15">
        <v>13.45</v>
      </c>
      <c r="F92" s="16">
        <v>206.8</v>
      </c>
    </row>
    <row r="93" spans="1:6" x14ac:dyDescent="0.25">
      <c r="A93" s="4">
        <v>7288</v>
      </c>
      <c r="B93" s="5" t="s">
        <v>134</v>
      </c>
      <c r="C93" s="4" t="s">
        <v>141</v>
      </c>
      <c r="D93" s="6">
        <f t="shared" si="6"/>
        <v>0</v>
      </c>
      <c r="E93" s="15">
        <v>1</v>
      </c>
      <c r="F93" s="16">
        <v>0</v>
      </c>
    </row>
    <row r="94" spans="1:6" x14ac:dyDescent="0.25">
      <c r="A94" s="4">
        <v>3359</v>
      </c>
      <c r="B94" s="5" t="s">
        <v>112</v>
      </c>
      <c r="C94" s="4" t="s">
        <v>141</v>
      </c>
      <c r="D94" s="6">
        <f t="shared" si="6"/>
        <v>84.00911111111111</v>
      </c>
      <c r="E94" s="15">
        <v>45</v>
      </c>
      <c r="F94" s="16">
        <v>3780.41</v>
      </c>
    </row>
    <row r="95" spans="1:6" x14ac:dyDescent="0.25">
      <c r="A95" s="7">
        <v>305</v>
      </c>
      <c r="B95" s="8" t="s">
        <v>54</v>
      </c>
      <c r="C95" s="7" t="s">
        <v>1</v>
      </c>
      <c r="D95" s="6">
        <f t="shared" si="6"/>
        <v>136.66</v>
      </c>
      <c r="E95" s="15">
        <v>1</v>
      </c>
      <c r="F95" s="16">
        <v>136.66</v>
      </c>
    </row>
    <row r="96" spans="1:6" x14ac:dyDescent="0.25">
      <c r="A96" s="7">
        <v>1619</v>
      </c>
      <c r="B96" s="8" t="s">
        <v>96</v>
      </c>
      <c r="C96" s="7" t="s">
        <v>141</v>
      </c>
      <c r="D96" s="6">
        <f t="shared" si="6"/>
        <v>70.356666666666669</v>
      </c>
      <c r="E96" s="15">
        <v>3</v>
      </c>
      <c r="F96" s="16">
        <v>211.07</v>
      </c>
    </row>
    <row r="97" spans="1:6" x14ac:dyDescent="0.25">
      <c r="A97" s="7">
        <v>319</v>
      </c>
      <c r="B97" s="8" t="s">
        <v>60</v>
      </c>
      <c r="C97" s="7" t="s">
        <v>142</v>
      </c>
      <c r="D97" s="6">
        <f t="shared" si="6"/>
        <v>2.31</v>
      </c>
      <c r="E97" s="15">
        <v>3</v>
      </c>
      <c r="F97" s="16">
        <v>6.93</v>
      </c>
    </row>
    <row r="98" spans="1:6" x14ac:dyDescent="0.25">
      <c r="A98" s="7">
        <v>320</v>
      </c>
      <c r="B98" s="8" t="s">
        <v>60</v>
      </c>
      <c r="C98" s="7" t="s">
        <v>142</v>
      </c>
      <c r="D98" s="6">
        <f t="shared" si="6"/>
        <v>2.31</v>
      </c>
      <c r="E98" s="15">
        <v>5</v>
      </c>
      <c r="F98" s="16">
        <v>11.55</v>
      </c>
    </row>
    <row r="99" spans="1:6" x14ac:dyDescent="0.25">
      <c r="A99" s="7">
        <v>321</v>
      </c>
      <c r="B99" s="8" t="s">
        <v>60</v>
      </c>
      <c r="C99" s="7" t="s">
        <v>142</v>
      </c>
      <c r="D99" s="6">
        <f t="shared" si="6"/>
        <v>17.690000000000001</v>
      </c>
      <c r="E99" s="15">
        <v>16</v>
      </c>
      <c r="F99" s="16">
        <v>283.04000000000002</v>
      </c>
    </row>
    <row r="100" spans="1:6" x14ac:dyDescent="0.25">
      <c r="A100" s="4">
        <v>3266</v>
      </c>
      <c r="B100" s="5" t="s">
        <v>111</v>
      </c>
      <c r="C100" s="4" t="s">
        <v>141</v>
      </c>
      <c r="D100" s="6">
        <f t="shared" si="6"/>
        <v>28.303333333333331</v>
      </c>
      <c r="E100" s="15">
        <v>3</v>
      </c>
      <c r="F100" s="16">
        <v>84.91</v>
      </c>
    </row>
    <row r="101" spans="1:6" x14ac:dyDescent="0.25">
      <c r="A101" s="7">
        <v>324</v>
      </c>
      <c r="B101" s="8" t="s">
        <v>62</v>
      </c>
      <c r="C101" s="7" t="s">
        <v>141</v>
      </c>
      <c r="D101" s="6">
        <f t="shared" si="6"/>
        <v>44.349999999999994</v>
      </c>
      <c r="E101" s="15">
        <v>31</v>
      </c>
      <c r="F101" s="16">
        <v>1374.85</v>
      </c>
    </row>
    <row r="102" spans="1:6" x14ac:dyDescent="0.25">
      <c r="A102" s="7">
        <v>323</v>
      </c>
      <c r="B102" s="8" t="s">
        <v>61</v>
      </c>
      <c r="C102" s="7" t="s">
        <v>141</v>
      </c>
      <c r="D102" s="6">
        <f t="shared" si="6"/>
        <v>101.44333333333334</v>
      </c>
      <c r="E102" s="15">
        <v>30</v>
      </c>
      <c r="F102" s="16">
        <v>3043.3</v>
      </c>
    </row>
    <row r="103" spans="1:6" x14ac:dyDescent="0.25">
      <c r="A103" s="7">
        <v>313</v>
      </c>
      <c r="B103" s="8" t="s">
        <v>57</v>
      </c>
      <c r="C103" s="7" t="s">
        <v>141</v>
      </c>
      <c r="D103" s="6">
        <f t="shared" si="6"/>
        <v>24.964736842105264</v>
      </c>
      <c r="E103" s="15">
        <v>19</v>
      </c>
      <c r="F103" s="16">
        <v>474.33</v>
      </c>
    </row>
    <row r="104" spans="1:6" x14ac:dyDescent="0.25">
      <c r="A104" s="7">
        <v>335</v>
      </c>
      <c r="B104" s="8" t="s">
        <v>67</v>
      </c>
      <c r="C104" s="7" t="s">
        <v>141</v>
      </c>
      <c r="D104" s="6">
        <f t="shared" si="6"/>
        <v>26.901999999999997</v>
      </c>
      <c r="E104" s="15">
        <v>5</v>
      </c>
      <c r="F104" s="16">
        <v>134.51</v>
      </c>
    </row>
    <row r="105" spans="1:6" x14ac:dyDescent="0.25">
      <c r="A105" s="7">
        <v>316</v>
      </c>
      <c r="B105" s="8" t="s">
        <v>59</v>
      </c>
      <c r="C105" s="7" t="s">
        <v>141</v>
      </c>
      <c r="D105" s="6">
        <f t="shared" si="6"/>
        <v>20.34</v>
      </c>
      <c r="E105" s="15">
        <v>13</v>
      </c>
      <c r="F105" s="16">
        <v>264.42</v>
      </c>
    </row>
    <row r="106" spans="1:6" x14ac:dyDescent="0.25">
      <c r="A106" s="7">
        <v>309</v>
      </c>
      <c r="B106" s="8" t="s">
        <v>55</v>
      </c>
      <c r="C106" s="7" t="s">
        <v>142</v>
      </c>
      <c r="D106" s="6">
        <f t="shared" si="6"/>
        <v>2.86</v>
      </c>
      <c r="E106" s="15">
        <v>4</v>
      </c>
      <c r="F106" s="16">
        <v>11.44</v>
      </c>
    </row>
    <row r="107" spans="1:6" x14ac:dyDescent="0.25">
      <c r="A107" s="7">
        <v>310</v>
      </c>
      <c r="B107" s="8" t="s">
        <v>55</v>
      </c>
      <c r="C107" s="7" t="s">
        <v>142</v>
      </c>
      <c r="D107" s="6">
        <f t="shared" si="6"/>
        <v>20.34</v>
      </c>
      <c r="E107" s="15">
        <v>8</v>
      </c>
      <c r="F107" s="16">
        <v>162.72</v>
      </c>
    </row>
    <row r="108" spans="1:6" x14ac:dyDescent="0.25">
      <c r="A108" s="7">
        <v>312</v>
      </c>
      <c r="B108" s="8" t="s">
        <v>56</v>
      </c>
      <c r="C108" s="7" t="s">
        <v>141</v>
      </c>
      <c r="D108" s="6">
        <f t="shared" si="6"/>
        <v>0.02</v>
      </c>
      <c r="E108" s="15">
        <v>6</v>
      </c>
      <c r="F108" s="16">
        <v>0.12</v>
      </c>
    </row>
    <row r="109" spans="1:6" x14ac:dyDescent="0.25">
      <c r="A109" s="4">
        <v>6928</v>
      </c>
      <c r="B109" s="5" t="s">
        <v>131</v>
      </c>
      <c r="C109" s="4" t="s">
        <v>141</v>
      </c>
      <c r="D109" s="6">
        <f t="shared" si="6"/>
        <v>17.22</v>
      </c>
      <c r="E109" s="15">
        <v>1</v>
      </c>
      <c r="F109" s="16">
        <v>17.22</v>
      </c>
    </row>
    <row r="110" spans="1:6" x14ac:dyDescent="0.25">
      <c r="A110" s="4">
        <v>6929</v>
      </c>
      <c r="B110" s="5" t="s">
        <v>132</v>
      </c>
      <c r="C110" s="4" t="s">
        <v>141</v>
      </c>
      <c r="D110" s="6">
        <f t="shared" si="6"/>
        <v>22.14</v>
      </c>
      <c r="E110" s="15">
        <v>1</v>
      </c>
      <c r="F110" s="16">
        <v>22.14</v>
      </c>
    </row>
    <row r="111" spans="1:6" x14ac:dyDescent="0.25">
      <c r="A111" s="4">
        <v>9433</v>
      </c>
      <c r="B111" s="5" t="s">
        <v>139</v>
      </c>
      <c r="C111" s="4" t="s">
        <v>141</v>
      </c>
      <c r="D111" s="6">
        <f t="shared" si="6"/>
        <v>1365.3</v>
      </c>
      <c r="E111" s="15">
        <v>1</v>
      </c>
      <c r="F111" s="16">
        <v>1365.3</v>
      </c>
    </row>
    <row r="112" spans="1:6" x14ac:dyDescent="0.25">
      <c r="A112" s="4">
        <v>1774</v>
      </c>
      <c r="B112" s="5" t="s">
        <v>100</v>
      </c>
      <c r="C112" s="4" t="s">
        <v>141</v>
      </c>
      <c r="D112" s="6">
        <f t="shared" si="6"/>
        <v>56.423333333333339</v>
      </c>
      <c r="E112" s="15">
        <v>3</v>
      </c>
      <c r="F112" s="16">
        <v>169.27</v>
      </c>
    </row>
    <row r="113" spans="1:6" x14ac:dyDescent="0.25">
      <c r="A113" s="7">
        <v>327</v>
      </c>
      <c r="B113" s="8" t="s">
        <v>64</v>
      </c>
      <c r="C113" s="7" t="s">
        <v>141</v>
      </c>
      <c r="D113" s="6">
        <f t="shared" si="6"/>
        <v>47.47</v>
      </c>
      <c r="E113" s="15">
        <v>2</v>
      </c>
      <c r="F113" s="16">
        <v>94.94</v>
      </c>
    </row>
    <row r="114" spans="1:6" x14ac:dyDescent="0.25">
      <c r="A114" s="4">
        <v>3375</v>
      </c>
      <c r="B114" s="5" t="s">
        <v>113</v>
      </c>
      <c r="C114" s="4" t="s">
        <v>141</v>
      </c>
      <c r="D114" s="6">
        <f t="shared" si="6"/>
        <v>105.04</v>
      </c>
      <c r="E114" s="15">
        <v>2</v>
      </c>
      <c r="F114" s="16">
        <v>210.08</v>
      </c>
    </row>
    <row r="115" spans="1:6" x14ac:dyDescent="0.25">
      <c r="A115" s="7">
        <v>331</v>
      </c>
      <c r="B115" s="8" t="s">
        <v>65</v>
      </c>
      <c r="C115" s="7" t="s">
        <v>1</v>
      </c>
      <c r="D115" s="6">
        <f>0.5*(217.28/1)</f>
        <v>108.64</v>
      </c>
      <c r="E115" s="15"/>
      <c r="F115" s="16"/>
    </row>
    <row r="116" spans="1:6" x14ac:dyDescent="0.25">
      <c r="A116" s="4">
        <v>4242</v>
      </c>
      <c r="B116" s="5" t="s">
        <v>115</v>
      </c>
      <c r="C116" s="4" t="s">
        <v>141</v>
      </c>
      <c r="D116" s="6">
        <f t="shared" ref="D116:D128" si="7">SUM(F116/E116)</f>
        <v>155.96333333333334</v>
      </c>
      <c r="E116" s="15">
        <v>3</v>
      </c>
      <c r="F116" s="16">
        <v>467.89</v>
      </c>
    </row>
    <row r="117" spans="1:6" x14ac:dyDescent="0.25">
      <c r="A117" s="7">
        <v>325</v>
      </c>
      <c r="B117" s="8" t="s">
        <v>63</v>
      </c>
      <c r="C117" s="7" t="s">
        <v>141</v>
      </c>
      <c r="D117" s="6">
        <f t="shared" si="7"/>
        <v>68.02</v>
      </c>
      <c r="E117" s="15">
        <v>1</v>
      </c>
      <c r="F117" s="16">
        <v>68.02</v>
      </c>
    </row>
    <row r="118" spans="1:6" x14ac:dyDescent="0.25">
      <c r="A118" s="4">
        <v>7248</v>
      </c>
      <c r="B118" s="5" t="s">
        <v>133</v>
      </c>
      <c r="C118" s="4" t="s">
        <v>141</v>
      </c>
      <c r="D118" s="6">
        <f t="shared" si="7"/>
        <v>109.22</v>
      </c>
      <c r="E118" s="15">
        <v>1</v>
      </c>
      <c r="F118" s="16">
        <v>109.22</v>
      </c>
    </row>
    <row r="119" spans="1:6" x14ac:dyDescent="0.25">
      <c r="A119" s="4">
        <v>1836</v>
      </c>
      <c r="B119" s="5" t="s">
        <v>103</v>
      </c>
      <c r="C119" s="4" t="s">
        <v>141</v>
      </c>
      <c r="D119" s="6">
        <f t="shared" si="7"/>
        <v>83.69</v>
      </c>
      <c r="E119" s="15">
        <v>1</v>
      </c>
      <c r="F119" s="16">
        <v>83.69</v>
      </c>
    </row>
    <row r="120" spans="1:6" x14ac:dyDescent="0.25">
      <c r="A120" s="7">
        <v>336</v>
      </c>
      <c r="B120" s="8" t="s">
        <v>68</v>
      </c>
      <c r="C120" s="7" t="s">
        <v>141</v>
      </c>
      <c r="D120" s="6">
        <f t="shared" si="7"/>
        <v>46.005000000000003</v>
      </c>
      <c r="E120" s="15">
        <v>4</v>
      </c>
      <c r="F120" s="16">
        <v>184.02</v>
      </c>
    </row>
    <row r="121" spans="1:6" x14ac:dyDescent="0.25">
      <c r="A121" s="7">
        <v>314</v>
      </c>
      <c r="B121" s="8" t="s">
        <v>58</v>
      </c>
      <c r="C121" s="7" t="s">
        <v>141</v>
      </c>
      <c r="D121" s="6">
        <f t="shared" si="7"/>
        <v>35.004000000000005</v>
      </c>
      <c r="E121" s="15">
        <v>5</v>
      </c>
      <c r="F121" s="16">
        <v>175.02</v>
      </c>
    </row>
    <row r="122" spans="1:6" x14ac:dyDescent="0.25">
      <c r="A122" s="4">
        <v>2210</v>
      </c>
      <c r="B122" s="5" t="s">
        <v>106</v>
      </c>
      <c r="C122" s="4" t="s">
        <v>141</v>
      </c>
      <c r="D122" s="6">
        <f t="shared" si="7"/>
        <v>112.545</v>
      </c>
      <c r="E122" s="15">
        <v>6</v>
      </c>
      <c r="F122" s="16">
        <v>675.27</v>
      </c>
    </row>
    <row r="123" spans="1:6" x14ac:dyDescent="0.25">
      <c r="A123" s="4">
        <v>1622</v>
      </c>
      <c r="B123" s="11" t="s">
        <v>159</v>
      </c>
      <c r="C123" s="4" t="s">
        <v>141</v>
      </c>
      <c r="D123" s="6">
        <f t="shared" si="7"/>
        <v>17.22</v>
      </c>
      <c r="E123" s="15">
        <v>1</v>
      </c>
      <c r="F123" s="16">
        <v>17.22</v>
      </c>
    </row>
    <row r="124" spans="1:6" x14ac:dyDescent="0.25">
      <c r="A124" s="4">
        <v>2608</v>
      </c>
      <c r="B124" s="11" t="s">
        <v>162</v>
      </c>
      <c r="C124" s="4" t="s">
        <v>141</v>
      </c>
      <c r="D124" s="6">
        <f t="shared" si="7"/>
        <v>17.22</v>
      </c>
      <c r="E124" s="15">
        <v>1</v>
      </c>
      <c r="F124" s="16">
        <v>17.22</v>
      </c>
    </row>
    <row r="125" spans="1:6" x14ac:dyDescent="0.25">
      <c r="A125" s="4">
        <v>2645</v>
      </c>
      <c r="B125" s="11" t="s">
        <v>163</v>
      </c>
      <c r="C125" s="4" t="s">
        <v>141</v>
      </c>
      <c r="D125" s="6">
        <f t="shared" si="7"/>
        <v>17.22</v>
      </c>
      <c r="E125" s="15">
        <v>1</v>
      </c>
      <c r="F125" s="16">
        <v>17.22</v>
      </c>
    </row>
    <row r="126" spans="1:6" x14ac:dyDescent="0.25">
      <c r="A126" s="4">
        <v>1626</v>
      </c>
      <c r="B126" s="11" t="s">
        <v>160</v>
      </c>
      <c r="C126" s="4" t="s">
        <v>141</v>
      </c>
      <c r="D126" s="6">
        <f t="shared" si="7"/>
        <v>17.22</v>
      </c>
      <c r="E126" s="15">
        <v>1</v>
      </c>
      <c r="F126" s="16">
        <v>17.22</v>
      </c>
    </row>
    <row r="127" spans="1:6" x14ac:dyDescent="0.25">
      <c r="A127" s="4">
        <v>2908</v>
      </c>
      <c r="B127" s="11" t="s">
        <v>164</v>
      </c>
      <c r="C127" s="4" t="s">
        <v>141</v>
      </c>
      <c r="D127" s="6">
        <f t="shared" si="7"/>
        <v>17.22</v>
      </c>
      <c r="E127" s="15">
        <v>1</v>
      </c>
      <c r="F127" s="16">
        <v>17.22</v>
      </c>
    </row>
    <row r="128" spans="1:6" x14ac:dyDescent="0.25">
      <c r="A128" s="4">
        <v>2212</v>
      </c>
      <c r="B128" s="11" t="s">
        <v>161</v>
      </c>
      <c r="C128" s="4" t="s">
        <v>141</v>
      </c>
      <c r="D128" s="6">
        <f t="shared" si="7"/>
        <v>17.22</v>
      </c>
      <c r="E128" s="15">
        <v>1</v>
      </c>
      <c r="F128" s="16">
        <v>17.22</v>
      </c>
    </row>
    <row r="129" spans="1:6" x14ac:dyDescent="0.25">
      <c r="A129" s="7">
        <v>339</v>
      </c>
      <c r="B129" s="8" t="s">
        <v>147</v>
      </c>
      <c r="C129" s="7" t="s">
        <v>1</v>
      </c>
      <c r="D129" s="6">
        <f>1*(5.4/1)</f>
        <v>5.4</v>
      </c>
      <c r="E129" s="15"/>
      <c r="F129" s="16"/>
    </row>
    <row r="130" spans="1:6" x14ac:dyDescent="0.25">
      <c r="A130" s="7">
        <v>346</v>
      </c>
      <c r="B130" s="8" t="s">
        <v>70</v>
      </c>
      <c r="C130" s="7" t="s">
        <v>142</v>
      </c>
      <c r="D130" s="6">
        <f t="shared" ref="D130:D162" si="8">SUM(F130/E130)</f>
        <v>25.3</v>
      </c>
      <c r="E130" s="15">
        <v>5</v>
      </c>
      <c r="F130" s="16">
        <v>126.5</v>
      </c>
    </row>
    <row r="131" spans="1:6" x14ac:dyDescent="0.25">
      <c r="A131" s="7">
        <v>357</v>
      </c>
      <c r="B131" s="8" t="s">
        <v>75</v>
      </c>
      <c r="C131" s="7" t="s">
        <v>142</v>
      </c>
      <c r="D131" s="6">
        <f t="shared" si="8"/>
        <v>25.3</v>
      </c>
      <c r="E131" s="15">
        <v>2</v>
      </c>
      <c r="F131" s="16">
        <v>50.6</v>
      </c>
    </row>
    <row r="132" spans="1:6" x14ac:dyDescent="0.25">
      <c r="A132" s="7">
        <v>360</v>
      </c>
      <c r="B132" s="8" t="s">
        <v>77</v>
      </c>
      <c r="C132" s="7" t="s">
        <v>142</v>
      </c>
      <c r="D132" s="6">
        <f t="shared" si="8"/>
        <v>33.300000000000004</v>
      </c>
      <c r="E132" s="15">
        <v>3</v>
      </c>
      <c r="F132" s="16">
        <v>99.9</v>
      </c>
    </row>
    <row r="133" spans="1:6" x14ac:dyDescent="0.25">
      <c r="A133" s="7">
        <v>364</v>
      </c>
      <c r="B133" s="8" t="s">
        <v>92</v>
      </c>
      <c r="C133" s="7" t="s">
        <v>142</v>
      </c>
      <c r="D133" s="6">
        <f t="shared" si="8"/>
        <v>3.91</v>
      </c>
      <c r="E133" s="15">
        <v>1</v>
      </c>
      <c r="F133" s="16">
        <v>3.91</v>
      </c>
    </row>
    <row r="134" spans="1:6" x14ac:dyDescent="0.25">
      <c r="A134" s="4">
        <v>6508</v>
      </c>
      <c r="B134" s="5" t="s">
        <v>126</v>
      </c>
      <c r="C134" s="4" t="s">
        <v>1</v>
      </c>
      <c r="D134" s="6">
        <f t="shared" si="8"/>
        <v>13.53</v>
      </c>
      <c r="E134" s="15">
        <v>2</v>
      </c>
      <c r="F134" s="16">
        <v>27.06</v>
      </c>
    </row>
    <row r="135" spans="1:6" x14ac:dyDescent="0.25">
      <c r="A135" s="4">
        <v>6316</v>
      </c>
      <c r="B135" s="5" t="s">
        <v>125</v>
      </c>
      <c r="C135" s="4" t="s">
        <v>141</v>
      </c>
      <c r="D135" s="6">
        <f t="shared" si="8"/>
        <v>46.414000000000001</v>
      </c>
      <c r="E135" s="15">
        <v>5</v>
      </c>
      <c r="F135" s="16">
        <v>232.07</v>
      </c>
    </row>
    <row r="136" spans="1:6" x14ac:dyDescent="0.25">
      <c r="A136" s="7">
        <v>352</v>
      </c>
      <c r="B136" s="8" t="s">
        <v>72</v>
      </c>
      <c r="C136" s="7" t="s">
        <v>141</v>
      </c>
      <c r="D136" s="6">
        <f t="shared" si="8"/>
        <v>32.593333333333334</v>
      </c>
      <c r="E136" s="15">
        <v>3</v>
      </c>
      <c r="F136" s="16">
        <v>97.78</v>
      </c>
    </row>
    <row r="137" spans="1:6" x14ac:dyDescent="0.25">
      <c r="A137" s="4">
        <v>8336</v>
      </c>
      <c r="B137" s="5" t="s">
        <v>136</v>
      </c>
      <c r="C137" s="4" t="s">
        <v>141</v>
      </c>
      <c r="D137" s="6">
        <f t="shared" si="8"/>
        <v>0</v>
      </c>
      <c r="E137" s="15">
        <v>1</v>
      </c>
      <c r="F137" s="16"/>
    </row>
    <row r="138" spans="1:6" x14ac:dyDescent="0.25">
      <c r="A138" s="4">
        <v>8544</v>
      </c>
      <c r="B138" s="5" t="s">
        <v>138</v>
      </c>
      <c r="C138" s="4" t="s">
        <v>141</v>
      </c>
      <c r="D138" s="6">
        <f t="shared" si="8"/>
        <v>174.54</v>
      </c>
      <c r="E138" s="15">
        <v>1</v>
      </c>
      <c r="F138" s="16">
        <v>174.54</v>
      </c>
    </row>
    <row r="139" spans="1:6" x14ac:dyDescent="0.25">
      <c r="A139" s="7">
        <v>358</v>
      </c>
      <c r="B139" s="8" t="s">
        <v>76</v>
      </c>
      <c r="C139" s="7" t="s">
        <v>141</v>
      </c>
      <c r="D139" s="6">
        <f t="shared" si="8"/>
        <v>3.4275000000000002</v>
      </c>
      <c r="E139" s="15">
        <v>4</v>
      </c>
      <c r="F139" s="16">
        <v>13.71</v>
      </c>
    </row>
    <row r="140" spans="1:6" x14ac:dyDescent="0.25">
      <c r="A140" s="7">
        <v>350</v>
      </c>
      <c r="B140" s="8" t="s">
        <v>71</v>
      </c>
      <c r="C140" s="7" t="s">
        <v>141</v>
      </c>
      <c r="D140" s="6">
        <f t="shared" si="8"/>
        <v>20.784705882352938</v>
      </c>
      <c r="E140" s="15">
        <v>17</v>
      </c>
      <c r="F140" s="16">
        <v>353.34</v>
      </c>
    </row>
    <row r="141" spans="1:6" x14ac:dyDescent="0.25">
      <c r="A141" s="7">
        <v>363</v>
      </c>
      <c r="B141" s="8" t="s">
        <v>78</v>
      </c>
      <c r="C141" s="7" t="s">
        <v>141</v>
      </c>
      <c r="D141" s="6">
        <f t="shared" si="8"/>
        <v>47.845999999999997</v>
      </c>
      <c r="E141" s="15">
        <v>5</v>
      </c>
      <c r="F141" s="16">
        <v>239.23</v>
      </c>
    </row>
    <row r="142" spans="1:6" x14ac:dyDescent="0.25">
      <c r="A142" s="7">
        <v>356</v>
      </c>
      <c r="B142" s="8" t="s">
        <v>74</v>
      </c>
      <c r="C142" s="7" t="s">
        <v>141</v>
      </c>
      <c r="D142" s="6">
        <f t="shared" si="8"/>
        <v>62.483333333333327</v>
      </c>
      <c r="E142" s="15">
        <v>3</v>
      </c>
      <c r="F142" s="16">
        <v>187.45</v>
      </c>
    </row>
    <row r="143" spans="1:6" x14ac:dyDescent="0.25">
      <c r="A143" s="7">
        <v>345</v>
      </c>
      <c r="B143" s="8" t="s">
        <v>69</v>
      </c>
      <c r="C143" s="7" t="s">
        <v>141</v>
      </c>
      <c r="D143" s="6">
        <f t="shared" si="8"/>
        <v>45.04</v>
      </c>
      <c r="E143" s="15">
        <v>2</v>
      </c>
      <c r="F143" s="16">
        <v>90.08</v>
      </c>
    </row>
    <row r="144" spans="1:6" x14ac:dyDescent="0.25">
      <c r="A144" s="7">
        <v>369</v>
      </c>
      <c r="B144" s="8" t="s">
        <v>91</v>
      </c>
      <c r="C144" s="7" t="s">
        <v>141</v>
      </c>
      <c r="D144" s="6">
        <f t="shared" si="8"/>
        <v>33.168750000000003</v>
      </c>
      <c r="E144" s="15">
        <v>8</v>
      </c>
      <c r="F144" s="16">
        <v>265.35000000000002</v>
      </c>
    </row>
    <row r="145" spans="1:6" x14ac:dyDescent="0.25">
      <c r="A145" s="7">
        <v>371</v>
      </c>
      <c r="B145" s="8" t="s">
        <v>89</v>
      </c>
      <c r="C145" s="7" t="s">
        <v>141</v>
      </c>
      <c r="D145" s="6">
        <f t="shared" si="8"/>
        <v>45.143333333333338</v>
      </c>
      <c r="E145" s="15">
        <v>6</v>
      </c>
      <c r="F145" s="16">
        <v>270.86</v>
      </c>
    </row>
    <row r="146" spans="1:6" x14ac:dyDescent="0.25">
      <c r="A146" s="7">
        <v>370</v>
      </c>
      <c r="B146" s="8" t="s">
        <v>90</v>
      </c>
      <c r="C146" s="7" t="s">
        <v>141</v>
      </c>
      <c r="D146" s="6">
        <f t="shared" si="8"/>
        <v>131.24</v>
      </c>
      <c r="E146" s="15">
        <v>2</v>
      </c>
      <c r="F146" s="16">
        <v>262.48</v>
      </c>
    </row>
    <row r="147" spans="1:6" x14ac:dyDescent="0.25">
      <c r="A147" s="7">
        <v>353</v>
      </c>
      <c r="B147" s="8" t="s">
        <v>73</v>
      </c>
      <c r="C147" s="7" t="s">
        <v>141</v>
      </c>
      <c r="D147" s="6">
        <f t="shared" si="8"/>
        <v>61.145000000000003</v>
      </c>
      <c r="E147" s="15">
        <v>2</v>
      </c>
      <c r="F147" s="16">
        <v>122.29</v>
      </c>
    </row>
    <row r="148" spans="1:6" x14ac:dyDescent="0.25">
      <c r="A148" s="7">
        <v>1584</v>
      </c>
      <c r="B148" s="8" t="s">
        <v>94</v>
      </c>
      <c r="C148" s="7" t="s">
        <v>141</v>
      </c>
      <c r="D148" s="6">
        <f t="shared" si="8"/>
        <v>27.849999999999998</v>
      </c>
      <c r="E148" s="15">
        <v>6</v>
      </c>
      <c r="F148" s="16">
        <v>167.1</v>
      </c>
    </row>
    <row r="149" spans="1:6" x14ac:dyDescent="0.25">
      <c r="A149" s="4">
        <v>5317</v>
      </c>
      <c r="B149" s="5" t="s">
        <v>123</v>
      </c>
      <c r="C149" s="4" t="s">
        <v>141</v>
      </c>
      <c r="D149" s="6">
        <f t="shared" si="8"/>
        <v>42.555</v>
      </c>
      <c r="E149" s="15">
        <v>2</v>
      </c>
      <c r="F149" s="16">
        <v>85.11</v>
      </c>
    </row>
    <row r="150" spans="1:6" x14ac:dyDescent="0.25">
      <c r="A150" s="7">
        <v>231</v>
      </c>
      <c r="B150" s="8" t="s">
        <v>148</v>
      </c>
      <c r="C150" s="7" t="s">
        <v>141</v>
      </c>
      <c r="D150" s="6">
        <f t="shared" si="8"/>
        <v>88.56</v>
      </c>
      <c r="E150" s="17">
        <v>25</v>
      </c>
      <c r="F150" s="16">
        <v>2214</v>
      </c>
    </row>
    <row r="151" spans="1:6" x14ac:dyDescent="0.25">
      <c r="A151" s="7">
        <v>385</v>
      </c>
      <c r="B151" s="8" t="s">
        <v>86</v>
      </c>
      <c r="C151" s="7" t="s">
        <v>141</v>
      </c>
      <c r="D151" s="6">
        <f t="shared" si="8"/>
        <v>0</v>
      </c>
      <c r="E151" s="15">
        <v>1</v>
      </c>
      <c r="F151" s="16">
        <v>0</v>
      </c>
    </row>
    <row r="152" spans="1:6" x14ac:dyDescent="0.25">
      <c r="A152" s="7">
        <v>381</v>
      </c>
      <c r="B152" s="8" t="s">
        <v>88</v>
      </c>
      <c r="C152" s="7" t="s">
        <v>146</v>
      </c>
      <c r="D152" s="6">
        <f t="shared" si="8"/>
        <v>218.86</v>
      </c>
      <c r="E152" s="15">
        <v>3</v>
      </c>
      <c r="F152" s="16">
        <v>656.58</v>
      </c>
    </row>
    <row r="153" spans="1:6" x14ac:dyDescent="0.25">
      <c r="A153" s="7">
        <v>383</v>
      </c>
      <c r="B153" s="8" t="s">
        <v>87</v>
      </c>
      <c r="C153" s="7" t="s">
        <v>141</v>
      </c>
      <c r="D153" s="6">
        <f t="shared" si="8"/>
        <v>25.704000000000001</v>
      </c>
      <c r="E153" s="15">
        <v>5</v>
      </c>
      <c r="F153" s="16">
        <v>128.52000000000001</v>
      </c>
    </row>
    <row r="154" spans="1:6" x14ac:dyDescent="0.25">
      <c r="A154" s="7">
        <v>384</v>
      </c>
      <c r="B154" s="8" t="s">
        <v>150</v>
      </c>
      <c r="C154" s="7" t="s">
        <v>141</v>
      </c>
      <c r="D154" s="6">
        <f t="shared" si="8"/>
        <v>95.324285714285708</v>
      </c>
      <c r="E154" s="15">
        <v>7</v>
      </c>
      <c r="F154" s="16">
        <v>667.27</v>
      </c>
    </row>
    <row r="155" spans="1:6" x14ac:dyDescent="0.25">
      <c r="A155" s="7">
        <v>389</v>
      </c>
      <c r="B155" s="8" t="s">
        <v>84</v>
      </c>
      <c r="C155" s="7" t="s">
        <v>146</v>
      </c>
      <c r="D155" s="6">
        <f t="shared" si="8"/>
        <v>56.49</v>
      </c>
      <c r="E155" s="15">
        <v>17</v>
      </c>
      <c r="F155" s="16">
        <v>960.33</v>
      </c>
    </row>
    <row r="156" spans="1:6" x14ac:dyDescent="0.25">
      <c r="A156" s="7">
        <v>387</v>
      </c>
      <c r="B156" s="8" t="s">
        <v>85</v>
      </c>
      <c r="C156" s="7" t="s">
        <v>141</v>
      </c>
      <c r="D156" s="6">
        <f t="shared" si="8"/>
        <v>117.58833333333332</v>
      </c>
      <c r="E156" s="15">
        <v>6</v>
      </c>
      <c r="F156" s="16">
        <v>705.53</v>
      </c>
    </row>
    <row r="157" spans="1:6" x14ac:dyDescent="0.25">
      <c r="A157" s="4">
        <v>6663</v>
      </c>
      <c r="B157" s="5" t="s">
        <v>129</v>
      </c>
      <c r="C157" s="4" t="s">
        <v>141</v>
      </c>
      <c r="D157" s="6">
        <f t="shared" si="8"/>
        <v>75.400000000000006</v>
      </c>
      <c r="E157" s="15">
        <v>1</v>
      </c>
      <c r="F157" s="16">
        <v>75.400000000000006</v>
      </c>
    </row>
    <row r="158" spans="1:6" x14ac:dyDescent="0.25">
      <c r="A158" s="4">
        <v>1627</v>
      </c>
      <c r="B158" s="5" t="s">
        <v>98</v>
      </c>
      <c r="C158" s="4" t="s">
        <v>141</v>
      </c>
      <c r="D158" s="6">
        <f t="shared" si="8"/>
        <v>49.322000000000003</v>
      </c>
      <c r="E158" s="15">
        <v>5</v>
      </c>
      <c r="F158" s="16">
        <v>246.61</v>
      </c>
    </row>
    <row r="159" spans="1:6" x14ac:dyDescent="0.25">
      <c r="A159" s="4">
        <v>2671</v>
      </c>
      <c r="B159" s="5" t="s">
        <v>108</v>
      </c>
      <c r="C159" s="4" t="s">
        <v>141</v>
      </c>
      <c r="D159" s="6">
        <f t="shared" si="8"/>
        <v>123.98285714285714</v>
      </c>
      <c r="E159" s="15">
        <v>7</v>
      </c>
      <c r="F159" s="16">
        <v>867.88</v>
      </c>
    </row>
    <row r="160" spans="1:6" x14ac:dyDescent="0.25">
      <c r="A160" s="7">
        <v>393</v>
      </c>
      <c r="B160" s="8" t="s">
        <v>82</v>
      </c>
      <c r="C160" s="7" t="s">
        <v>141</v>
      </c>
      <c r="D160" s="6">
        <f t="shared" si="8"/>
        <v>102.215</v>
      </c>
      <c r="E160" s="15">
        <v>2</v>
      </c>
      <c r="F160" s="16">
        <v>204.43</v>
      </c>
    </row>
    <row r="161" spans="1:6" x14ac:dyDescent="0.25">
      <c r="A161" s="7">
        <v>1578</v>
      </c>
      <c r="B161" s="8" t="s">
        <v>79</v>
      </c>
      <c r="C161" s="7" t="s">
        <v>141</v>
      </c>
      <c r="D161" s="6">
        <f t="shared" si="8"/>
        <v>63.956666666666671</v>
      </c>
      <c r="E161" s="15">
        <v>3</v>
      </c>
      <c r="F161" s="16">
        <v>191.87</v>
      </c>
    </row>
    <row r="162" spans="1:6" x14ac:dyDescent="0.25">
      <c r="A162" s="7">
        <v>391</v>
      </c>
      <c r="B162" s="8" t="s">
        <v>83</v>
      </c>
      <c r="C162" s="7" t="s">
        <v>141</v>
      </c>
      <c r="D162" s="6">
        <f t="shared" si="8"/>
        <v>30.668108108108108</v>
      </c>
      <c r="E162" s="15">
        <v>37</v>
      </c>
      <c r="F162" s="16">
        <v>1134.72</v>
      </c>
    </row>
  </sheetData>
  <sheetProtection algorithmName="SHA-512" hashValue="aKwgx3YpxsQYKTxuN4ijc+PWXGQTH61YX8oNTPMnbeDRaZccqPNyGbWUSBs2B+WO5U6k2d32u9Wla7xi7h26ZA==" saltValue="Qqye4jBdW4UQAa2wC5lp0w==" spinCount="100000" sheet="1" selectLockedCells="1" autoFilter="0" selectUnlockedCells="1"/>
  <autoFilter ref="A1:F162">
    <sortState ref="A33:F34">
      <sortCondition ref="B1:B162"/>
    </sortState>
  </autoFilter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2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85" sqref="B85"/>
    </sheetView>
  </sheetViews>
  <sheetFormatPr defaultRowHeight="15" x14ac:dyDescent="0.25"/>
  <cols>
    <col min="1" max="1" width="12.7109375" style="1" customWidth="1"/>
    <col min="2" max="2" width="53.140625" style="3" customWidth="1"/>
    <col min="3" max="3" width="15.7109375" style="1" customWidth="1"/>
    <col min="4" max="7" width="9.140625" customWidth="1"/>
  </cols>
  <sheetData>
    <row r="1" spans="1:3" ht="42" x14ac:dyDescent="0.25">
      <c r="A1" s="12" t="s">
        <v>2</v>
      </c>
      <c r="B1" s="12" t="s">
        <v>3</v>
      </c>
      <c r="C1" s="12" t="s">
        <v>168</v>
      </c>
    </row>
    <row r="2" spans="1:3" ht="21" x14ac:dyDescent="0.25">
      <c r="A2" s="33">
        <v>9871</v>
      </c>
      <c r="B2" s="34" t="s">
        <v>140</v>
      </c>
      <c r="C2" s="36" t="s">
        <v>210</v>
      </c>
    </row>
    <row r="3" spans="1:3" ht="21" x14ac:dyDescent="0.25">
      <c r="A3" s="33">
        <v>1620</v>
      </c>
      <c r="B3" s="34" t="s">
        <v>97</v>
      </c>
      <c r="C3" s="36" t="s">
        <v>226</v>
      </c>
    </row>
    <row r="4" spans="1:3" ht="21" x14ac:dyDescent="0.25">
      <c r="A4" s="33">
        <v>5091</v>
      </c>
      <c r="B4" s="34" t="s">
        <v>121</v>
      </c>
      <c r="C4" s="36" t="s">
        <v>209</v>
      </c>
    </row>
    <row r="5" spans="1:3" ht="37.5" x14ac:dyDescent="0.25">
      <c r="A5" s="29">
        <v>10005</v>
      </c>
      <c r="B5" s="30" t="s">
        <v>166</v>
      </c>
      <c r="C5" s="29" t="s">
        <v>170</v>
      </c>
    </row>
    <row r="6" spans="1:3" ht="21" x14ac:dyDescent="0.25">
      <c r="A6" s="33">
        <v>198</v>
      </c>
      <c r="B6" s="34" t="s">
        <v>6</v>
      </c>
      <c r="C6" s="36" t="s">
        <v>211</v>
      </c>
    </row>
    <row r="7" spans="1:3" ht="21" x14ac:dyDescent="0.25">
      <c r="A7" s="33">
        <v>207</v>
      </c>
      <c r="B7" s="34" t="s">
        <v>12</v>
      </c>
      <c r="C7" s="36" t="s">
        <v>213</v>
      </c>
    </row>
    <row r="8" spans="1:3" ht="42" x14ac:dyDescent="0.25">
      <c r="A8" s="33">
        <v>200</v>
      </c>
      <c r="B8" s="34" t="s">
        <v>144</v>
      </c>
      <c r="C8" s="36" t="s">
        <v>214</v>
      </c>
    </row>
    <row r="9" spans="1:3" ht="21" x14ac:dyDescent="0.25">
      <c r="A9" s="33">
        <v>206</v>
      </c>
      <c r="B9" s="34" t="s">
        <v>13</v>
      </c>
      <c r="C9" s="36" t="s">
        <v>210</v>
      </c>
    </row>
    <row r="10" spans="1:3" ht="21" x14ac:dyDescent="0.25">
      <c r="A10" s="33">
        <v>6659</v>
      </c>
      <c r="B10" s="34" t="s">
        <v>127</v>
      </c>
      <c r="C10" s="36" t="s">
        <v>232</v>
      </c>
    </row>
    <row r="11" spans="1:3" ht="42" x14ac:dyDescent="0.25">
      <c r="A11" s="33">
        <v>2760</v>
      </c>
      <c r="B11" s="34" t="s">
        <v>212</v>
      </c>
      <c r="C11" s="36" t="s">
        <v>210</v>
      </c>
    </row>
    <row r="12" spans="1:3" ht="21" x14ac:dyDescent="0.25">
      <c r="A12" s="33">
        <v>203</v>
      </c>
      <c r="B12" s="34" t="s">
        <v>249</v>
      </c>
      <c r="C12" s="36" t="s">
        <v>223</v>
      </c>
    </row>
    <row r="13" spans="1:3" ht="21" x14ac:dyDescent="0.25">
      <c r="A13" s="33">
        <v>1583</v>
      </c>
      <c r="B13" s="34" t="s">
        <v>248</v>
      </c>
      <c r="C13" s="36" t="s">
        <v>223</v>
      </c>
    </row>
    <row r="14" spans="1:3" ht="42" x14ac:dyDescent="0.25">
      <c r="A14" s="33">
        <v>1859</v>
      </c>
      <c r="B14" s="34" t="s">
        <v>220</v>
      </c>
      <c r="C14" s="36" t="s">
        <v>222</v>
      </c>
    </row>
    <row r="15" spans="1:3" ht="42" x14ac:dyDescent="0.25">
      <c r="A15" s="33">
        <v>196</v>
      </c>
      <c r="B15" s="34" t="s">
        <v>219</v>
      </c>
      <c r="C15" s="33" t="s">
        <v>221</v>
      </c>
    </row>
    <row r="16" spans="1:3" ht="21" x14ac:dyDescent="0.25">
      <c r="A16" s="33">
        <v>202</v>
      </c>
      <c r="B16" s="34" t="s">
        <v>15</v>
      </c>
      <c r="C16" s="36" t="s">
        <v>233</v>
      </c>
    </row>
    <row r="17" spans="1:4" ht="21" x14ac:dyDescent="0.25">
      <c r="A17" s="33">
        <v>333</v>
      </c>
      <c r="B17" s="34" t="s">
        <v>66</v>
      </c>
      <c r="C17" s="36" t="s">
        <v>188</v>
      </c>
    </row>
    <row r="18" spans="1:4" ht="42" x14ac:dyDescent="0.25">
      <c r="A18" s="33">
        <v>204</v>
      </c>
      <c r="B18" s="34" t="s">
        <v>234</v>
      </c>
      <c r="C18" s="36" t="s">
        <v>233</v>
      </c>
    </row>
    <row r="19" spans="1:4" ht="21" x14ac:dyDescent="0.25">
      <c r="A19" s="33">
        <v>199</v>
      </c>
      <c r="B19" s="34" t="s">
        <v>230</v>
      </c>
      <c r="C19" s="36" t="s">
        <v>229</v>
      </c>
    </row>
    <row r="20" spans="1:4" x14ac:dyDescent="0.25">
      <c r="A20" s="27">
        <v>210</v>
      </c>
      <c r="B20" s="28" t="s">
        <v>10</v>
      </c>
      <c r="C20" s="27"/>
      <c r="D20" s="20"/>
    </row>
    <row r="21" spans="1:4" x14ac:dyDescent="0.25">
      <c r="A21" s="27">
        <v>211</v>
      </c>
      <c r="B21" s="28" t="s">
        <v>154</v>
      </c>
      <c r="C21" s="27"/>
    </row>
    <row r="22" spans="1:4" x14ac:dyDescent="0.25">
      <c r="A22" s="27">
        <v>211</v>
      </c>
      <c r="B22" s="28" t="s">
        <v>153</v>
      </c>
      <c r="C22" s="27"/>
    </row>
    <row r="23" spans="1:4" ht="21" x14ac:dyDescent="0.25">
      <c r="A23" s="33">
        <v>5287</v>
      </c>
      <c r="B23" s="34" t="s">
        <v>122</v>
      </c>
      <c r="C23" s="36" t="s">
        <v>210</v>
      </c>
    </row>
    <row r="24" spans="1:4" ht="18.75" x14ac:dyDescent="0.25">
      <c r="A24" s="31">
        <v>209</v>
      </c>
      <c r="B24" s="32" t="s">
        <v>11</v>
      </c>
      <c r="C24" s="31" t="s">
        <v>172</v>
      </c>
    </row>
    <row r="25" spans="1:4" ht="18.75" x14ac:dyDescent="0.25">
      <c r="A25" s="31">
        <v>2834</v>
      </c>
      <c r="B25" s="32" t="s">
        <v>110</v>
      </c>
      <c r="C25" s="31" t="s">
        <v>184</v>
      </c>
    </row>
    <row r="26" spans="1:4" ht="18.75" x14ac:dyDescent="0.25">
      <c r="A26" s="31">
        <v>213</v>
      </c>
      <c r="B26" s="32" t="s">
        <v>9</v>
      </c>
      <c r="C26" s="31" t="s">
        <v>172</v>
      </c>
    </row>
    <row r="27" spans="1:4" ht="21" x14ac:dyDescent="0.25">
      <c r="A27" s="33">
        <v>4762</v>
      </c>
      <c r="B27" s="34" t="s">
        <v>119</v>
      </c>
      <c r="C27" s="33" t="s">
        <v>187</v>
      </c>
    </row>
    <row r="28" spans="1:4" ht="21" x14ac:dyDescent="0.25">
      <c r="A28" s="33">
        <v>4763</v>
      </c>
      <c r="B28" s="34" t="s">
        <v>120</v>
      </c>
      <c r="C28" s="33" t="s">
        <v>187</v>
      </c>
    </row>
    <row r="29" spans="1:4" ht="21" x14ac:dyDescent="0.25">
      <c r="A29" s="33">
        <v>215</v>
      </c>
      <c r="B29" s="34" t="s">
        <v>8</v>
      </c>
      <c r="C29" s="36" t="s">
        <v>236</v>
      </c>
    </row>
    <row r="30" spans="1:4" ht="18.75" x14ac:dyDescent="0.25">
      <c r="A30" s="31">
        <v>219</v>
      </c>
      <c r="B30" s="32" t="s">
        <v>26</v>
      </c>
      <c r="C30" s="31" t="s">
        <v>170</v>
      </c>
    </row>
    <row r="31" spans="1:4" ht="42" x14ac:dyDescent="0.25">
      <c r="A31" s="33">
        <v>1823</v>
      </c>
      <c r="B31" s="34" t="s">
        <v>102</v>
      </c>
      <c r="C31" s="36" t="s">
        <v>239</v>
      </c>
    </row>
    <row r="32" spans="1:4" ht="18.75" x14ac:dyDescent="0.25">
      <c r="A32" s="31">
        <v>217</v>
      </c>
      <c r="B32" s="32" t="s">
        <v>7</v>
      </c>
      <c r="C32" s="31" t="s">
        <v>183</v>
      </c>
    </row>
    <row r="33" spans="1:3" ht="18.75" x14ac:dyDescent="0.25">
      <c r="A33" s="31">
        <v>229</v>
      </c>
      <c r="B33" s="32" t="s">
        <v>23</v>
      </c>
      <c r="C33" s="31" t="s">
        <v>177</v>
      </c>
    </row>
    <row r="34" spans="1:3" ht="21" x14ac:dyDescent="0.25">
      <c r="A34" s="33">
        <v>228</v>
      </c>
      <c r="B34" s="34" t="s">
        <v>24</v>
      </c>
      <c r="C34" s="36" t="s">
        <v>195</v>
      </c>
    </row>
    <row r="35" spans="1:3" ht="21" x14ac:dyDescent="0.25">
      <c r="A35" s="33">
        <v>232</v>
      </c>
      <c r="B35" s="34" t="s">
        <v>22</v>
      </c>
      <c r="C35" s="36" t="s">
        <v>194</v>
      </c>
    </row>
    <row r="36" spans="1:3" ht="21" x14ac:dyDescent="0.25">
      <c r="A36" s="33">
        <v>237</v>
      </c>
      <c r="B36" s="34" t="s">
        <v>19</v>
      </c>
      <c r="C36" s="36" t="s">
        <v>206</v>
      </c>
    </row>
    <row r="37" spans="1:3" ht="21" x14ac:dyDescent="0.25">
      <c r="A37" s="33">
        <v>225</v>
      </c>
      <c r="B37" s="34" t="s">
        <v>27</v>
      </c>
      <c r="C37" s="36" t="s">
        <v>205</v>
      </c>
    </row>
    <row r="38" spans="1:3" ht="18.75" x14ac:dyDescent="0.25">
      <c r="A38" s="31">
        <v>234</v>
      </c>
      <c r="B38" s="32" t="s">
        <v>21</v>
      </c>
      <c r="C38" s="31" t="s">
        <v>173</v>
      </c>
    </row>
    <row r="39" spans="1:3" ht="18.75" x14ac:dyDescent="0.25">
      <c r="A39" s="31">
        <v>235</v>
      </c>
      <c r="B39" s="32" t="s">
        <v>20</v>
      </c>
      <c r="C39" s="31" t="s">
        <v>173</v>
      </c>
    </row>
    <row r="40" spans="1:3" ht="18.75" x14ac:dyDescent="0.25">
      <c r="A40" s="31">
        <v>227</v>
      </c>
      <c r="B40" s="32" t="s">
        <v>25</v>
      </c>
      <c r="C40" s="31" t="s">
        <v>170</v>
      </c>
    </row>
    <row r="41" spans="1:3" ht="18.75" x14ac:dyDescent="0.25">
      <c r="A41" s="31">
        <v>1773</v>
      </c>
      <c r="B41" s="32" t="s">
        <v>99</v>
      </c>
      <c r="C41" s="31" t="s">
        <v>170</v>
      </c>
    </row>
    <row r="42" spans="1:3" ht="18.75" x14ac:dyDescent="0.25">
      <c r="A42" s="31">
        <v>238</v>
      </c>
      <c r="B42" s="32" t="s">
        <v>18</v>
      </c>
      <c r="C42" s="31" t="s">
        <v>177</v>
      </c>
    </row>
    <row r="43" spans="1:3" ht="18.75" x14ac:dyDescent="0.25">
      <c r="A43" s="31">
        <v>6693</v>
      </c>
      <c r="B43" s="32" t="s">
        <v>130</v>
      </c>
      <c r="C43" s="31" t="s">
        <v>172</v>
      </c>
    </row>
    <row r="44" spans="1:3" ht="42" x14ac:dyDescent="0.25">
      <c r="A44" s="33">
        <v>3621</v>
      </c>
      <c r="B44" s="34" t="s">
        <v>114</v>
      </c>
      <c r="C44" s="36" t="s">
        <v>247</v>
      </c>
    </row>
    <row r="45" spans="1:3" ht="21" x14ac:dyDescent="0.25">
      <c r="A45" s="33">
        <v>298</v>
      </c>
      <c r="B45" s="34" t="s">
        <v>50</v>
      </c>
      <c r="C45" s="36" t="s">
        <v>200</v>
      </c>
    </row>
    <row r="46" spans="1:3" ht="21" x14ac:dyDescent="0.25">
      <c r="A46" s="33">
        <v>294</v>
      </c>
      <c r="B46" s="34" t="s">
        <v>47</v>
      </c>
      <c r="C46" s="36" t="s">
        <v>199</v>
      </c>
    </row>
    <row r="47" spans="1:3" ht="21" x14ac:dyDescent="0.25">
      <c r="A47" s="33">
        <v>240</v>
      </c>
      <c r="B47" s="34" t="s">
        <v>17</v>
      </c>
      <c r="C47" s="36" t="s">
        <v>201</v>
      </c>
    </row>
    <row r="48" spans="1:3" ht="21" x14ac:dyDescent="0.25">
      <c r="A48" s="33">
        <v>246</v>
      </c>
      <c r="B48" s="34" t="s">
        <v>17</v>
      </c>
      <c r="C48" s="36" t="s">
        <v>201</v>
      </c>
    </row>
    <row r="49" spans="1:4" ht="21" x14ac:dyDescent="0.25">
      <c r="A49" s="33">
        <v>239</v>
      </c>
      <c r="B49" s="34" t="s">
        <v>155</v>
      </c>
      <c r="C49" s="36" t="s">
        <v>201</v>
      </c>
    </row>
    <row r="50" spans="1:4" ht="21" x14ac:dyDescent="0.25">
      <c r="A50" s="33">
        <v>6127</v>
      </c>
      <c r="B50" s="34" t="s">
        <v>167</v>
      </c>
      <c r="C50" s="36" t="s">
        <v>231</v>
      </c>
    </row>
    <row r="51" spans="1:4" ht="21" x14ac:dyDescent="0.25">
      <c r="A51" s="33">
        <v>1775</v>
      </c>
      <c r="B51" s="34" t="s">
        <v>250</v>
      </c>
      <c r="C51" s="36" t="s">
        <v>189</v>
      </c>
    </row>
    <row r="52" spans="1:4" ht="21" x14ac:dyDescent="0.25">
      <c r="A52" s="33">
        <v>251</v>
      </c>
      <c r="B52" s="34" t="s">
        <v>16</v>
      </c>
      <c r="C52" s="36" t="s">
        <v>228</v>
      </c>
    </row>
    <row r="53" spans="1:4" ht="21" x14ac:dyDescent="0.25">
      <c r="A53" s="33">
        <v>255</v>
      </c>
      <c r="B53" s="34" t="s">
        <v>31</v>
      </c>
      <c r="C53" s="36" t="s">
        <v>215</v>
      </c>
    </row>
    <row r="54" spans="1:4" ht="42" x14ac:dyDescent="0.25">
      <c r="A54" s="33">
        <v>252</v>
      </c>
      <c r="B54" s="34" t="s">
        <v>28</v>
      </c>
      <c r="C54" s="36" t="s">
        <v>218</v>
      </c>
    </row>
    <row r="55" spans="1:4" ht="21" x14ac:dyDescent="0.25">
      <c r="A55" s="33">
        <v>254</v>
      </c>
      <c r="B55" s="34" t="s">
        <v>30</v>
      </c>
      <c r="C55" s="36" t="s">
        <v>217</v>
      </c>
    </row>
    <row r="56" spans="1:4" ht="21" x14ac:dyDescent="0.25">
      <c r="A56" s="33">
        <v>253</v>
      </c>
      <c r="B56" s="34" t="s">
        <v>29</v>
      </c>
      <c r="C56" s="36" t="s">
        <v>216</v>
      </c>
    </row>
    <row r="57" spans="1:4" ht="21" x14ac:dyDescent="0.25">
      <c r="A57" s="33">
        <v>7487</v>
      </c>
      <c r="B57" s="34" t="s">
        <v>149</v>
      </c>
      <c r="C57" s="36" t="s">
        <v>209</v>
      </c>
    </row>
    <row r="58" spans="1:4" ht="21" x14ac:dyDescent="0.25">
      <c r="A58" s="33">
        <v>260</v>
      </c>
      <c r="B58" s="34" t="s">
        <v>32</v>
      </c>
      <c r="C58" s="36" t="s">
        <v>231</v>
      </c>
    </row>
    <row r="59" spans="1:4" ht="21" x14ac:dyDescent="0.25">
      <c r="A59" s="33">
        <v>2579</v>
      </c>
      <c r="B59" s="34" t="s">
        <v>107</v>
      </c>
      <c r="C59" s="36" t="s">
        <v>231</v>
      </c>
      <c r="D59" s="19"/>
    </row>
    <row r="60" spans="1:4" ht="18.75" x14ac:dyDescent="0.25">
      <c r="A60" s="31">
        <v>261</v>
      </c>
      <c r="B60" s="32" t="s">
        <v>33</v>
      </c>
      <c r="C60" s="31" t="s">
        <v>173</v>
      </c>
      <c r="D60" s="19"/>
    </row>
    <row r="61" spans="1:4" ht="18.75" x14ac:dyDescent="0.25">
      <c r="A61" s="31">
        <v>4647</v>
      </c>
      <c r="B61" s="32" t="s">
        <v>116</v>
      </c>
      <c r="C61" s="31" t="s">
        <v>170</v>
      </c>
    </row>
    <row r="62" spans="1:4" ht="21" x14ac:dyDescent="0.25">
      <c r="A62" s="33">
        <v>264</v>
      </c>
      <c r="B62" s="34" t="s">
        <v>34</v>
      </c>
      <c r="C62" s="36" t="s">
        <v>208</v>
      </c>
    </row>
    <row r="63" spans="1:4" ht="21" x14ac:dyDescent="0.25">
      <c r="A63" s="33">
        <v>269</v>
      </c>
      <c r="B63" s="34" t="s">
        <v>35</v>
      </c>
      <c r="C63" s="36" t="s">
        <v>229</v>
      </c>
    </row>
    <row r="64" spans="1:4" ht="21" x14ac:dyDescent="0.25">
      <c r="A64" s="33">
        <v>4761</v>
      </c>
      <c r="B64" s="34" t="s">
        <v>118</v>
      </c>
      <c r="C64" s="33" t="s">
        <v>187</v>
      </c>
    </row>
    <row r="65" spans="1:3" ht="21" x14ac:dyDescent="0.25">
      <c r="A65" s="33">
        <v>4759</v>
      </c>
      <c r="B65" s="34" t="s">
        <v>117</v>
      </c>
      <c r="C65" s="33" t="s">
        <v>187</v>
      </c>
    </row>
    <row r="66" spans="1:3" ht="18.75" x14ac:dyDescent="0.25">
      <c r="A66" s="31">
        <v>275</v>
      </c>
      <c r="B66" s="32" t="s">
        <v>38</v>
      </c>
      <c r="C66" s="31" t="s">
        <v>186</v>
      </c>
    </row>
    <row r="67" spans="1:3" ht="18.75" x14ac:dyDescent="0.25">
      <c r="A67" s="31">
        <v>8533</v>
      </c>
      <c r="B67" s="32" t="s">
        <v>137</v>
      </c>
      <c r="C67" s="31" t="s">
        <v>176</v>
      </c>
    </row>
    <row r="68" spans="1:3" ht="18.75" x14ac:dyDescent="0.25">
      <c r="A68" s="31">
        <v>277</v>
      </c>
      <c r="B68" s="32" t="s">
        <v>39</v>
      </c>
      <c r="C68" s="31" t="s">
        <v>171</v>
      </c>
    </row>
    <row r="69" spans="1:3" ht="18.75" x14ac:dyDescent="0.25">
      <c r="A69" s="31">
        <v>1616</v>
      </c>
      <c r="B69" s="32" t="s">
        <v>95</v>
      </c>
      <c r="C69" s="31" t="s">
        <v>171</v>
      </c>
    </row>
    <row r="70" spans="1:3" ht="18.75" x14ac:dyDescent="0.25">
      <c r="A70" s="31">
        <v>280</v>
      </c>
      <c r="B70" s="32" t="s">
        <v>41</v>
      </c>
      <c r="C70" s="31" t="s">
        <v>169</v>
      </c>
    </row>
    <row r="71" spans="1:3" ht="18.75" x14ac:dyDescent="0.25">
      <c r="A71" s="31">
        <v>281</v>
      </c>
      <c r="B71" s="32" t="s">
        <v>43</v>
      </c>
      <c r="C71" s="31" t="s">
        <v>169</v>
      </c>
    </row>
    <row r="72" spans="1:3" ht="18.75" x14ac:dyDescent="0.25">
      <c r="A72" s="31">
        <v>7486</v>
      </c>
      <c r="B72" s="32" t="s">
        <v>135</v>
      </c>
      <c r="C72" s="31" t="s">
        <v>176</v>
      </c>
    </row>
    <row r="73" spans="1:3" ht="18.75" x14ac:dyDescent="0.25">
      <c r="A73" s="31">
        <v>1571</v>
      </c>
      <c r="B73" s="32" t="s">
        <v>81</v>
      </c>
      <c r="C73" s="31" t="s">
        <v>176</v>
      </c>
    </row>
    <row r="74" spans="1:3" ht="18.75" x14ac:dyDescent="0.25">
      <c r="A74" s="31">
        <v>274</v>
      </c>
      <c r="B74" s="32" t="s">
        <v>37</v>
      </c>
      <c r="C74" s="31" t="s">
        <v>176</v>
      </c>
    </row>
    <row r="75" spans="1:3" ht="18.75" x14ac:dyDescent="0.25">
      <c r="A75" s="31">
        <v>283</v>
      </c>
      <c r="B75" s="32" t="s">
        <v>44</v>
      </c>
      <c r="C75" s="31" t="s">
        <v>169</v>
      </c>
    </row>
    <row r="76" spans="1:3" ht="18.75" x14ac:dyDescent="0.25">
      <c r="A76" s="31">
        <v>284</v>
      </c>
      <c r="B76" s="32" t="s">
        <v>42</v>
      </c>
      <c r="C76" s="31" t="s">
        <v>169</v>
      </c>
    </row>
    <row r="77" spans="1:3" ht="18.75" x14ac:dyDescent="0.25">
      <c r="A77" s="31">
        <v>285</v>
      </c>
      <c r="B77" s="32" t="s">
        <v>42</v>
      </c>
      <c r="C77" s="31" t="s">
        <v>169</v>
      </c>
    </row>
    <row r="78" spans="1:3" ht="18.75" x14ac:dyDescent="0.25">
      <c r="A78" s="31">
        <v>272</v>
      </c>
      <c r="B78" s="32" t="s">
        <v>156</v>
      </c>
      <c r="C78" s="31" t="s">
        <v>175</v>
      </c>
    </row>
    <row r="79" spans="1:3" x14ac:dyDescent="0.25">
      <c r="A79" s="7">
        <v>1575</v>
      </c>
      <c r="B79" s="25" t="s">
        <v>80</v>
      </c>
      <c r="C79" s="7"/>
    </row>
    <row r="80" spans="1:3" ht="18.75" x14ac:dyDescent="0.25">
      <c r="A80" s="31">
        <v>271</v>
      </c>
      <c r="B80" s="32" t="s">
        <v>36</v>
      </c>
      <c r="C80" s="31" t="s">
        <v>180</v>
      </c>
    </row>
    <row r="81" spans="1:3" x14ac:dyDescent="0.25">
      <c r="A81" s="9">
        <v>278</v>
      </c>
      <c r="B81" s="25" t="s">
        <v>40</v>
      </c>
      <c r="C81" s="9"/>
    </row>
    <row r="82" spans="1:3" ht="18.75" x14ac:dyDescent="0.25">
      <c r="A82" s="31">
        <v>288</v>
      </c>
      <c r="B82" s="32" t="s">
        <v>45</v>
      </c>
      <c r="C82" s="31" t="s">
        <v>171</v>
      </c>
    </row>
    <row r="83" spans="1:3" ht="18.75" x14ac:dyDescent="0.25">
      <c r="A83" s="31">
        <v>5640</v>
      </c>
      <c r="B83" s="32" t="s">
        <v>124</v>
      </c>
      <c r="C83" s="31" t="s">
        <v>184</v>
      </c>
    </row>
    <row r="84" spans="1:3" ht="18.75" x14ac:dyDescent="0.25">
      <c r="A84" s="31">
        <v>290</v>
      </c>
      <c r="B84" s="32" t="s">
        <v>46</v>
      </c>
      <c r="C84" s="31" t="s">
        <v>177</v>
      </c>
    </row>
    <row r="85" spans="1:3" ht="18.75" x14ac:dyDescent="0.25">
      <c r="A85" s="31">
        <v>303</v>
      </c>
      <c r="B85" s="32" t="s">
        <v>52</v>
      </c>
      <c r="C85" s="31" t="s">
        <v>179</v>
      </c>
    </row>
    <row r="86" spans="1:3" ht="18.75" x14ac:dyDescent="0.25">
      <c r="A86" s="31">
        <v>296</v>
      </c>
      <c r="B86" s="32" t="s">
        <v>49</v>
      </c>
      <c r="C86" s="31" t="s">
        <v>179</v>
      </c>
    </row>
    <row r="87" spans="1:3" ht="18.75" x14ac:dyDescent="0.25">
      <c r="A87" s="31">
        <v>295</v>
      </c>
      <c r="B87" s="32" t="s">
        <v>48</v>
      </c>
      <c r="C87" s="31" t="s">
        <v>179</v>
      </c>
    </row>
    <row r="88" spans="1:3" ht="21" x14ac:dyDescent="0.25">
      <c r="A88" s="33">
        <v>201</v>
      </c>
      <c r="B88" s="34" t="s">
        <v>143</v>
      </c>
      <c r="C88" s="36" t="s">
        <v>224</v>
      </c>
    </row>
    <row r="89" spans="1:3" ht="21" x14ac:dyDescent="0.25">
      <c r="A89" s="33">
        <v>299</v>
      </c>
      <c r="B89" s="34" t="s">
        <v>51</v>
      </c>
      <c r="C89" s="36" t="s">
        <v>225</v>
      </c>
    </row>
    <row r="90" spans="1:3" x14ac:dyDescent="0.25">
      <c r="A90" s="4">
        <v>6661</v>
      </c>
      <c r="B90" s="24" t="s">
        <v>240</v>
      </c>
      <c r="C90" s="4"/>
    </row>
    <row r="91" spans="1:3" ht="18.75" x14ac:dyDescent="0.25">
      <c r="A91" s="31">
        <v>2109</v>
      </c>
      <c r="B91" s="32" t="s">
        <v>105</v>
      </c>
      <c r="C91" s="31" t="s">
        <v>178</v>
      </c>
    </row>
    <row r="92" spans="1:3" ht="42" x14ac:dyDescent="0.25">
      <c r="A92" s="33">
        <v>304</v>
      </c>
      <c r="B92" s="34" t="s">
        <v>251</v>
      </c>
      <c r="C92" s="36" t="s">
        <v>239</v>
      </c>
    </row>
    <row r="93" spans="1:3" ht="21" x14ac:dyDescent="0.25">
      <c r="A93" s="33">
        <v>7288</v>
      </c>
      <c r="B93" s="34" t="s">
        <v>134</v>
      </c>
      <c r="C93" s="36" t="s">
        <v>209</v>
      </c>
    </row>
    <row r="94" spans="1:3" ht="21" x14ac:dyDescent="0.25">
      <c r="A94" s="33">
        <v>3359</v>
      </c>
      <c r="B94" s="34" t="s">
        <v>112</v>
      </c>
      <c r="C94" s="36" t="s">
        <v>215</v>
      </c>
    </row>
    <row r="95" spans="1:3" ht="18.75" x14ac:dyDescent="0.25">
      <c r="A95" s="31">
        <v>305</v>
      </c>
      <c r="B95" s="32" t="s">
        <v>54</v>
      </c>
      <c r="C95" s="31" t="s">
        <v>169</v>
      </c>
    </row>
    <row r="96" spans="1:3" ht="21" x14ac:dyDescent="0.25">
      <c r="A96" s="33">
        <v>1619</v>
      </c>
      <c r="B96" s="34" t="s">
        <v>96</v>
      </c>
      <c r="C96" s="36" t="s">
        <v>236</v>
      </c>
    </row>
    <row r="97" spans="1:3" ht="18.75" x14ac:dyDescent="0.25">
      <c r="A97" s="31">
        <v>319</v>
      </c>
      <c r="B97" s="32" t="s">
        <v>60</v>
      </c>
      <c r="C97" s="31" t="s">
        <v>182</v>
      </c>
    </row>
    <row r="98" spans="1:3" ht="18.75" x14ac:dyDescent="0.25">
      <c r="A98" s="31">
        <v>320</v>
      </c>
      <c r="B98" s="32" t="s">
        <v>60</v>
      </c>
      <c r="C98" s="31" t="s">
        <v>182</v>
      </c>
    </row>
    <row r="99" spans="1:3" ht="18.75" x14ac:dyDescent="0.25">
      <c r="A99" s="31">
        <v>321</v>
      </c>
      <c r="B99" s="32" t="s">
        <v>60</v>
      </c>
      <c r="C99" s="31" t="s">
        <v>182</v>
      </c>
    </row>
    <row r="100" spans="1:3" ht="18.75" x14ac:dyDescent="0.25">
      <c r="A100" s="31">
        <v>3266</v>
      </c>
      <c r="B100" s="32" t="s">
        <v>111</v>
      </c>
      <c r="C100" s="31" t="s">
        <v>182</v>
      </c>
    </row>
    <row r="101" spans="1:3" ht="18.75" x14ac:dyDescent="0.25">
      <c r="A101" s="31">
        <v>324</v>
      </c>
      <c r="B101" s="32" t="s">
        <v>62</v>
      </c>
      <c r="C101" s="31" t="s">
        <v>182</v>
      </c>
    </row>
    <row r="102" spans="1:3" ht="18.75" x14ac:dyDescent="0.25">
      <c r="A102" s="31">
        <v>323</v>
      </c>
      <c r="B102" s="32" t="s">
        <v>61</v>
      </c>
      <c r="C102" s="31" t="s">
        <v>182</v>
      </c>
    </row>
    <row r="103" spans="1:3" ht="18.75" x14ac:dyDescent="0.25">
      <c r="A103" s="31">
        <v>313</v>
      </c>
      <c r="B103" s="32" t="s">
        <v>57</v>
      </c>
      <c r="C103" s="31" t="s">
        <v>182</v>
      </c>
    </row>
    <row r="104" spans="1:3" ht="18.75" x14ac:dyDescent="0.25">
      <c r="A104" s="31">
        <v>335</v>
      </c>
      <c r="B104" s="32" t="s">
        <v>67</v>
      </c>
      <c r="C104" s="31" t="s">
        <v>182</v>
      </c>
    </row>
    <row r="105" spans="1:3" ht="18.75" x14ac:dyDescent="0.25">
      <c r="A105" s="31">
        <v>316</v>
      </c>
      <c r="B105" s="32" t="s">
        <v>59</v>
      </c>
      <c r="C105" s="31" t="s">
        <v>182</v>
      </c>
    </row>
    <row r="106" spans="1:3" ht="18.75" x14ac:dyDescent="0.25">
      <c r="A106" s="31">
        <v>309</v>
      </c>
      <c r="B106" s="32" t="s">
        <v>55</v>
      </c>
      <c r="C106" s="31" t="s">
        <v>182</v>
      </c>
    </row>
    <row r="107" spans="1:3" ht="18.75" x14ac:dyDescent="0.25">
      <c r="A107" s="31">
        <v>310</v>
      </c>
      <c r="B107" s="32" t="s">
        <v>55</v>
      </c>
      <c r="C107" s="31" t="s">
        <v>182</v>
      </c>
    </row>
    <row r="108" spans="1:3" ht="18.75" x14ac:dyDescent="0.25">
      <c r="A108" s="31">
        <v>312</v>
      </c>
      <c r="B108" s="32" t="s">
        <v>56</v>
      </c>
      <c r="C108" s="31" t="s">
        <v>182</v>
      </c>
    </row>
    <row r="109" spans="1:3" ht="21" x14ac:dyDescent="0.25">
      <c r="A109" s="33">
        <v>6928</v>
      </c>
      <c r="B109" s="34" t="s">
        <v>131</v>
      </c>
      <c r="C109" s="33" t="s">
        <v>221</v>
      </c>
    </row>
    <row r="110" spans="1:3" ht="21" x14ac:dyDescent="0.25">
      <c r="A110" s="33">
        <v>6929</v>
      </c>
      <c r="B110" s="34" t="s">
        <v>132</v>
      </c>
      <c r="C110" s="33" t="s">
        <v>221</v>
      </c>
    </row>
    <row r="111" spans="1:3" ht="21" x14ac:dyDescent="0.25">
      <c r="A111" s="33">
        <v>9433</v>
      </c>
      <c r="B111" s="34" t="s">
        <v>139</v>
      </c>
      <c r="C111" s="37" t="s">
        <v>241</v>
      </c>
    </row>
    <row r="112" spans="1:3" ht="18.75" x14ac:dyDescent="0.25">
      <c r="A112" s="31">
        <v>1774</v>
      </c>
      <c r="B112" s="32" t="s">
        <v>100</v>
      </c>
      <c r="C112" s="31" t="s">
        <v>184</v>
      </c>
    </row>
    <row r="113" spans="1:3" ht="21" x14ac:dyDescent="0.25">
      <c r="A113" s="33">
        <v>327</v>
      </c>
      <c r="B113" s="34" t="s">
        <v>64</v>
      </c>
      <c r="C113" s="36" t="s">
        <v>207</v>
      </c>
    </row>
    <row r="114" spans="1:3" ht="42" x14ac:dyDescent="0.25">
      <c r="A114" s="33">
        <v>3375</v>
      </c>
      <c r="B114" s="34" t="s">
        <v>203</v>
      </c>
      <c r="C114" s="36" t="s">
        <v>201</v>
      </c>
    </row>
    <row r="115" spans="1:3" ht="18.75" x14ac:dyDescent="0.25">
      <c r="A115" s="31">
        <v>331</v>
      </c>
      <c r="B115" s="32" t="s">
        <v>65</v>
      </c>
      <c r="C115" s="31" t="s">
        <v>184</v>
      </c>
    </row>
    <row r="116" spans="1:3" ht="21" x14ac:dyDescent="0.25">
      <c r="A116" s="33">
        <v>4242</v>
      </c>
      <c r="B116" s="34" t="s">
        <v>115</v>
      </c>
      <c r="C116" s="36" t="s">
        <v>207</v>
      </c>
    </row>
    <row r="117" spans="1:3" ht="18.75" x14ac:dyDescent="0.25">
      <c r="A117" s="31">
        <v>325</v>
      </c>
      <c r="B117" s="32" t="s">
        <v>63</v>
      </c>
      <c r="C117" s="31" t="s">
        <v>184</v>
      </c>
    </row>
    <row r="118" spans="1:3" ht="21" x14ac:dyDescent="0.25">
      <c r="A118" s="33">
        <v>7248</v>
      </c>
      <c r="B118" s="34" t="s">
        <v>133</v>
      </c>
      <c r="C118" s="36" t="s">
        <v>207</v>
      </c>
    </row>
    <row r="119" spans="1:3" ht="21" x14ac:dyDescent="0.25">
      <c r="A119" s="33">
        <v>1836</v>
      </c>
      <c r="B119" s="34" t="s">
        <v>103</v>
      </c>
      <c r="C119" s="36" t="s">
        <v>207</v>
      </c>
    </row>
    <row r="120" spans="1:3" ht="21" x14ac:dyDescent="0.25">
      <c r="A120" s="33">
        <v>336</v>
      </c>
      <c r="B120" s="34" t="s">
        <v>68</v>
      </c>
      <c r="C120" s="36" t="s">
        <v>207</v>
      </c>
    </row>
    <row r="121" spans="1:3" ht="21" x14ac:dyDescent="0.25">
      <c r="A121" s="33">
        <v>314</v>
      </c>
      <c r="B121" s="34" t="s">
        <v>58</v>
      </c>
      <c r="C121" s="36" t="s">
        <v>207</v>
      </c>
    </row>
    <row r="122" spans="1:3" ht="42" x14ac:dyDescent="0.25">
      <c r="A122" s="33">
        <v>2210</v>
      </c>
      <c r="B122" s="34" t="s">
        <v>202</v>
      </c>
      <c r="C122" s="36" t="s">
        <v>201</v>
      </c>
    </row>
    <row r="123" spans="1:3" ht="30" x14ac:dyDescent="0.25">
      <c r="A123" s="4">
        <v>1622</v>
      </c>
      <c r="B123" s="26" t="s">
        <v>159</v>
      </c>
      <c r="C123" s="4" t="s">
        <v>242</v>
      </c>
    </row>
    <row r="124" spans="1:3" ht="30" x14ac:dyDescent="0.25">
      <c r="A124" s="4">
        <v>2608</v>
      </c>
      <c r="B124" s="26" t="s">
        <v>162</v>
      </c>
      <c r="C124" s="4" t="s">
        <v>242</v>
      </c>
    </row>
    <row r="125" spans="1:3" ht="30" x14ac:dyDescent="0.25">
      <c r="A125" s="4">
        <v>2645</v>
      </c>
      <c r="B125" s="26" t="s">
        <v>163</v>
      </c>
      <c r="C125" s="4" t="s">
        <v>242</v>
      </c>
    </row>
    <row r="126" spans="1:3" ht="30" x14ac:dyDescent="0.25">
      <c r="A126" s="4">
        <v>1626</v>
      </c>
      <c r="B126" s="26" t="s">
        <v>160</v>
      </c>
      <c r="C126" s="4" t="s">
        <v>242</v>
      </c>
    </row>
    <row r="127" spans="1:3" ht="30" x14ac:dyDescent="0.25">
      <c r="A127" s="4">
        <v>2908</v>
      </c>
      <c r="B127" s="26" t="s">
        <v>164</v>
      </c>
      <c r="C127" s="4" t="s">
        <v>242</v>
      </c>
    </row>
    <row r="128" spans="1:3" ht="30" x14ac:dyDescent="0.25">
      <c r="A128" s="4">
        <v>2212</v>
      </c>
      <c r="B128" s="26" t="s">
        <v>161</v>
      </c>
      <c r="C128" s="4" t="s">
        <v>242</v>
      </c>
    </row>
    <row r="129" spans="1:3" ht="21" x14ac:dyDescent="0.25">
      <c r="A129" s="33">
        <v>339</v>
      </c>
      <c r="B129" s="34" t="s">
        <v>147</v>
      </c>
      <c r="C129" s="36" t="s">
        <v>243</v>
      </c>
    </row>
    <row r="130" spans="1:3" ht="18.75" x14ac:dyDescent="0.25">
      <c r="A130" s="31">
        <v>346</v>
      </c>
      <c r="B130" s="32" t="s">
        <v>70</v>
      </c>
      <c r="C130" s="31" t="s">
        <v>181</v>
      </c>
    </row>
    <row r="131" spans="1:3" ht="18.75" x14ac:dyDescent="0.25">
      <c r="A131" s="31">
        <v>357</v>
      </c>
      <c r="B131" s="32" t="s">
        <v>75</v>
      </c>
      <c r="C131" s="31" t="s">
        <v>181</v>
      </c>
    </row>
    <row r="132" spans="1:3" ht="18.75" x14ac:dyDescent="0.25">
      <c r="A132" s="31">
        <v>360</v>
      </c>
      <c r="B132" s="32" t="s">
        <v>77</v>
      </c>
      <c r="C132" s="31" t="s">
        <v>181</v>
      </c>
    </row>
    <row r="133" spans="1:3" ht="18.75" x14ac:dyDescent="0.25">
      <c r="A133" s="31">
        <v>364</v>
      </c>
      <c r="B133" s="32" t="s">
        <v>92</v>
      </c>
      <c r="C133" s="31" t="s">
        <v>181</v>
      </c>
    </row>
    <row r="134" spans="1:3" ht="21" x14ac:dyDescent="0.25">
      <c r="A134" s="33">
        <v>6508</v>
      </c>
      <c r="B134" s="34" t="s">
        <v>126</v>
      </c>
      <c r="C134" s="33" t="s">
        <v>238</v>
      </c>
    </row>
    <row r="135" spans="1:3" ht="18.75" x14ac:dyDescent="0.25">
      <c r="A135" s="31">
        <v>6316</v>
      </c>
      <c r="B135" s="32" t="s">
        <v>125</v>
      </c>
      <c r="C135" s="31" t="s">
        <v>182</v>
      </c>
    </row>
    <row r="136" spans="1:3" ht="18.75" x14ac:dyDescent="0.25">
      <c r="A136" s="31">
        <v>352</v>
      </c>
      <c r="B136" s="32" t="s">
        <v>72</v>
      </c>
      <c r="C136" s="31" t="s">
        <v>182</v>
      </c>
    </row>
    <row r="137" spans="1:3" ht="18.75" x14ac:dyDescent="0.25">
      <c r="A137" s="31">
        <v>8336</v>
      </c>
      <c r="B137" s="32" t="s">
        <v>136</v>
      </c>
      <c r="C137" s="31" t="s">
        <v>184</v>
      </c>
    </row>
    <row r="138" spans="1:3" ht="21" x14ac:dyDescent="0.25">
      <c r="A138" s="33">
        <v>8544</v>
      </c>
      <c r="B138" s="34" t="s">
        <v>138</v>
      </c>
      <c r="C138" s="36" t="s">
        <v>189</v>
      </c>
    </row>
    <row r="139" spans="1:3" ht="21" x14ac:dyDescent="0.25">
      <c r="A139" s="33">
        <v>358</v>
      </c>
      <c r="B139" s="34" t="s">
        <v>76</v>
      </c>
      <c r="C139" s="36" t="s">
        <v>192</v>
      </c>
    </row>
    <row r="140" spans="1:3" ht="21" x14ac:dyDescent="0.25">
      <c r="A140" s="33">
        <v>350</v>
      </c>
      <c r="B140" s="34" t="s">
        <v>71</v>
      </c>
      <c r="C140" s="36" t="s">
        <v>192</v>
      </c>
    </row>
    <row r="141" spans="1:3" ht="42" x14ac:dyDescent="0.25">
      <c r="A141" s="33">
        <v>363</v>
      </c>
      <c r="B141" s="34" t="s">
        <v>246</v>
      </c>
      <c r="C141" s="36" t="s">
        <v>190</v>
      </c>
    </row>
    <row r="142" spans="1:3" ht="42" x14ac:dyDescent="0.25">
      <c r="A142" s="33">
        <v>356</v>
      </c>
      <c r="B142" s="34" t="s">
        <v>191</v>
      </c>
      <c r="C142" s="36" t="s">
        <v>190</v>
      </c>
    </row>
    <row r="143" spans="1:3" ht="21" x14ac:dyDescent="0.25">
      <c r="A143" s="33">
        <v>345</v>
      </c>
      <c r="B143" s="34" t="s">
        <v>69</v>
      </c>
      <c r="C143" s="36" t="s">
        <v>190</v>
      </c>
    </row>
    <row r="144" spans="1:3" ht="21" x14ac:dyDescent="0.25">
      <c r="A144" s="33">
        <v>369</v>
      </c>
      <c r="B144" s="34" t="s">
        <v>245</v>
      </c>
      <c r="C144" s="36" t="s">
        <v>192</v>
      </c>
    </row>
    <row r="145" spans="1:3" ht="21" x14ac:dyDescent="0.25">
      <c r="A145" s="33">
        <v>371</v>
      </c>
      <c r="B145" s="34" t="s">
        <v>89</v>
      </c>
      <c r="C145" s="36" t="s">
        <v>189</v>
      </c>
    </row>
    <row r="146" spans="1:3" ht="21" x14ac:dyDescent="0.25">
      <c r="A146" s="33">
        <v>370</v>
      </c>
      <c r="B146" s="34" t="s">
        <v>90</v>
      </c>
      <c r="C146" s="36" t="s">
        <v>190</v>
      </c>
    </row>
    <row r="147" spans="1:3" ht="21" x14ac:dyDescent="0.25">
      <c r="A147" s="33">
        <v>353</v>
      </c>
      <c r="B147" s="34" t="s">
        <v>73</v>
      </c>
      <c r="C147" s="36" t="s">
        <v>189</v>
      </c>
    </row>
    <row r="148" spans="1:3" ht="21" x14ac:dyDescent="0.25">
      <c r="A148" s="33">
        <v>1584</v>
      </c>
      <c r="B148" s="34" t="s">
        <v>94</v>
      </c>
      <c r="C148" s="36" t="s">
        <v>193</v>
      </c>
    </row>
    <row r="149" spans="1:3" ht="21" x14ac:dyDescent="0.25">
      <c r="A149" s="33">
        <v>5317</v>
      </c>
      <c r="B149" s="34" t="s">
        <v>123</v>
      </c>
      <c r="C149" s="36" t="s">
        <v>193</v>
      </c>
    </row>
    <row r="150" spans="1:3" ht="21" x14ac:dyDescent="0.25">
      <c r="A150" s="33">
        <v>231</v>
      </c>
      <c r="B150" s="34" t="s">
        <v>196</v>
      </c>
      <c r="C150" s="36" t="s">
        <v>197</v>
      </c>
    </row>
    <row r="151" spans="1:3" ht="21" x14ac:dyDescent="0.25">
      <c r="A151" s="33">
        <v>385</v>
      </c>
      <c r="B151" s="34" t="s">
        <v>86</v>
      </c>
      <c r="C151" s="36" t="s">
        <v>198</v>
      </c>
    </row>
    <row r="152" spans="1:3" ht="21" x14ac:dyDescent="0.25">
      <c r="A152" s="33">
        <v>381</v>
      </c>
      <c r="B152" s="35" t="s">
        <v>227</v>
      </c>
      <c r="C152" s="36" t="s">
        <v>226</v>
      </c>
    </row>
    <row r="153" spans="1:3" ht="21" x14ac:dyDescent="0.25">
      <c r="A153" s="33">
        <v>383</v>
      </c>
      <c r="B153" s="34" t="s">
        <v>87</v>
      </c>
      <c r="C153" s="36" t="s">
        <v>204</v>
      </c>
    </row>
    <row r="154" spans="1:3" ht="21" x14ac:dyDescent="0.25">
      <c r="A154" s="33">
        <v>384</v>
      </c>
      <c r="B154" s="34" t="s">
        <v>150</v>
      </c>
      <c r="C154" s="36" t="s">
        <v>204</v>
      </c>
    </row>
    <row r="155" spans="1:3" ht="21" x14ac:dyDescent="0.25">
      <c r="A155" s="33">
        <v>389</v>
      </c>
      <c r="B155" s="34" t="s">
        <v>84</v>
      </c>
      <c r="C155" s="36" t="s">
        <v>237</v>
      </c>
    </row>
    <row r="156" spans="1:3" ht="21" x14ac:dyDescent="0.25">
      <c r="A156" s="33">
        <v>387</v>
      </c>
      <c r="B156" s="34" t="s">
        <v>85</v>
      </c>
      <c r="C156" s="36" t="s">
        <v>235</v>
      </c>
    </row>
    <row r="157" spans="1:3" ht="18.75" x14ac:dyDescent="0.25">
      <c r="A157" s="31">
        <v>6663</v>
      </c>
      <c r="B157" s="32" t="s">
        <v>129</v>
      </c>
      <c r="C157" s="31" t="s">
        <v>170</v>
      </c>
    </row>
    <row r="158" spans="1:3" ht="18.75" x14ac:dyDescent="0.25">
      <c r="A158" s="31">
        <v>1627</v>
      </c>
      <c r="B158" s="32" t="s">
        <v>98</v>
      </c>
      <c r="C158" s="31" t="s">
        <v>174</v>
      </c>
    </row>
    <row r="159" spans="1:3" ht="18.75" x14ac:dyDescent="0.25">
      <c r="A159" s="31">
        <v>2671</v>
      </c>
      <c r="B159" s="32" t="s">
        <v>108</v>
      </c>
      <c r="C159" s="31" t="s">
        <v>174</v>
      </c>
    </row>
    <row r="160" spans="1:3" ht="18.75" x14ac:dyDescent="0.25">
      <c r="A160" s="31">
        <v>393</v>
      </c>
      <c r="B160" s="32" t="s">
        <v>82</v>
      </c>
      <c r="C160" s="31" t="s">
        <v>174</v>
      </c>
    </row>
    <row r="161" spans="1:3" ht="18.75" x14ac:dyDescent="0.25">
      <c r="A161" s="31">
        <v>1578</v>
      </c>
      <c r="B161" s="32" t="s">
        <v>79</v>
      </c>
      <c r="C161" s="31" t="s">
        <v>174</v>
      </c>
    </row>
    <row r="162" spans="1:3" ht="37.5" x14ac:dyDescent="0.25">
      <c r="A162" s="31">
        <v>391</v>
      </c>
      <c r="B162" s="32" t="s">
        <v>244</v>
      </c>
      <c r="C162" s="31" t="s">
        <v>185</v>
      </c>
    </row>
  </sheetData>
  <sheetProtection algorithmName="SHA-512" hashValue="qAF745v/Tq3EzLjb+3QJOpY0halfWArvIe72DwkX6nFfU8X9g1noqgwCX3H0QJWyH6Uw/8FCK6BoBo8YMCc6mA==" saltValue="2tCTS8LlyX6zwepqfvn1uw==" spinCount="100000" sheet="1" objects="1" scenarios="1" selectLockedCells="1" autoFilter="0" selectUnlockedCells="1"/>
  <autoFilter ref="A1:C162">
    <sortState ref="A2:C162">
      <sortCondition ref="B1:B162"/>
    </sortState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odcz. nr półki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2026-05-06T11:14:32Z</dcterms:modified>
</cp:coreProperties>
</file>